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8635" windowHeight="13290" activeTab="2"/>
  </bookViews>
  <sheets>
    <sheet name="I(lambda)" sheetId="4" r:id="rId1"/>
    <sheet name="Phi(lambda)" sheetId="8" r:id="rId2"/>
    <sheet name="Calculations" sheetId="6" r:id="rId3"/>
    <sheet name="Q1.2" sheetId="2" r:id="rId4"/>
    <sheet name="E(theta)" sheetId="5" r:id="rId5"/>
  </sheets>
  <definedNames>
    <definedName name="c_">Calculations!$S$4</definedName>
    <definedName name="delta_lambda">Calculations!$S$9</definedName>
    <definedName name="E_photon">Calculations!$E$5:$E$377</definedName>
    <definedName name="Eg_1">Calculations!$AA$19</definedName>
    <definedName name="Eg_1.12eV">Calculations!$S$12</definedName>
    <definedName name="Eg_2">Calculations!$AA$20</definedName>
    <definedName name="Eg_2.0eV">Calculations!$S$15</definedName>
    <definedName name="Eg_3.1eV">Calculations!$S$19</definedName>
    <definedName name="h">Calculations!$S$3</definedName>
    <definedName name="I_lambda">Calculations!$D$5:$D$377</definedName>
    <definedName name="I_therm_1.12eV">Calculations!$L$5:$L$377</definedName>
    <definedName name="I_therm_2.0eV">Calculations!$M$5:$M$377</definedName>
    <definedName name="I_therm_3.1eV">Calculations!$P$5:$P$377</definedName>
    <definedName name="I_therm_Eg1">Calculations!$N$5:$N$377</definedName>
    <definedName name="I_therm_Eg2">Calculations!$O$5:$O$377</definedName>
    <definedName name="lambda_nm">Calculations!$B$5:$B$377</definedName>
    <definedName name="phi">Calculations!$G$5:$G$377</definedName>
    <definedName name="Phi_0.9eV">Calculations!$J$5:$J$377</definedName>
    <definedName name="Phi_1.12eV">Calculations!$H$5:$H$377</definedName>
    <definedName name="Phi_2.0eV">Calculations!$I$5:$I$377</definedName>
    <definedName name="Phi_3.1eV">Calculations!$K$5:$K$377</definedName>
    <definedName name="q">Calculations!$S$5</definedName>
  </definedNames>
  <calcPr calcId="145621" concurrentCalc="0"/>
</workbook>
</file>

<file path=xl/calcChain.xml><?xml version="1.0" encoding="utf-8"?>
<calcChain xmlns="http://schemas.openxmlformats.org/spreadsheetml/2006/main">
  <c r="AA31" i="6" l="1"/>
  <c r="AA28" i="6"/>
  <c r="D6" i="6"/>
  <c r="E6" i="6"/>
  <c r="G6" i="6"/>
  <c r="D7" i="6"/>
  <c r="E7" i="6"/>
  <c r="G7" i="6"/>
  <c r="D8" i="6"/>
  <c r="E8" i="6"/>
  <c r="G8" i="6"/>
  <c r="D9" i="6"/>
  <c r="E9" i="6"/>
  <c r="G9" i="6"/>
  <c r="D10" i="6"/>
  <c r="E10" i="6"/>
  <c r="G10" i="6"/>
  <c r="D11" i="6"/>
  <c r="E11" i="6"/>
  <c r="G11" i="6"/>
  <c r="D12" i="6"/>
  <c r="E12" i="6"/>
  <c r="G12" i="6"/>
  <c r="D13" i="6"/>
  <c r="E13" i="6"/>
  <c r="G13" i="6"/>
  <c r="D14" i="6"/>
  <c r="E14" i="6"/>
  <c r="G14" i="6"/>
  <c r="D15" i="6"/>
  <c r="E15" i="6"/>
  <c r="G15" i="6"/>
  <c r="D16" i="6"/>
  <c r="E16" i="6"/>
  <c r="G16" i="6"/>
  <c r="D17" i="6"/>
  <c r="E17" i="6"/>
  <c r="G17" i="6"/>
  <c r="D18" i="6"/>
  <c r="E18" i="6"/>
  <c r="G18" i="6"/>
  <c r="D19" i="6"/>
  <c r="E19" i="6"/>
  <c r="G19" i="6"/>
  <c r="D20" i="6"/>
  <c r="E20" i="6"/>
  <c r="G20" i="6"/>
  <c r="D21" i="6"/>
  <c r="E21" i="6"/>
  <c r="G21" i="6"/>
  <c r="D22" i="6"/>
  <c r="E22" i="6"/>
  <c r="G22" i="6"/>
  <c r="D23" i="6"/>
  <c r="E23" i="6"/>
  <c r="G23" i="6"/>
  <c r="D24" i="6"/>
  <c r="E24" i="6"/>
  <c r="G24" i="6"/>
  <c r="D25" i="6"/>
  <c r="E25" i="6"/>
  <c r="G25" i="6"/>
  <c r="D26" i="6"/>
  <c r="E26" i="6"/>
  <c r="G26" i="6"/>
  <c r="D27" i="6"/>
  <c r="E27" i="6"/>
  <c r="G27" i="6"/>
  <c r="D28" i="6"/>
  <c r="E28" i="6"/>
  <c r="G28" i="6"/>
  <c r="D29" i="6"/>
  <c r="E29" i="6"/>
  <c r="G29" i="6"/>
  <c r="D30" i="6"/>
  <c r="E30" i="6"/>
  <c r="G30" i="6"/>
  <c r="D31" i="6"/>
  <c r="E31" i="6"/>
  <c r="G31" i="6"/>
  <c r="D32" i="6"/>
  <c r="E32" i="6"/>
  <c r="G32" i="6"/>
  <c r="D33" i="6"/>
  <c r="E33" i="6"/>
  <c r="G33" i="6"/>
  <c r="D34" i="6"/>
  <c r="E34" i="6"/>
  <c r="G34" i="6"/>
  <c r="D35" i="6"/>
  <c r="E35" i="6"/>
  <c r="G35" i="6"/>
  <c r="D36" i="6"/>
  <c r="E36" i="6"/>
  <c r="G36" i="6"/>
  <c r="D37" i="6"/>
  <c r="E37" i="6"/>
  <c r="G37" i="6"/>
  <c r="D38" i="6"/>
  <c r="E38" i="6"/>
  <c r="G38" i="6"/>
  <c r="D39" i="6"/>
  <c r="E39" i="6"/>
  <c r="G39" i="6"/>
  <c r="D40" i="6"/>
  <c r="E40" i="6"/>
  <c r="G40" i="6"/>
  <c r="D41" i="6"/>
  <c r="E41" i="6"/>
  <c r="G41" i="6"/>
  <c r="D42" i="6"/>
  <c r="E42" i="6"/>
  <c r="G42" i="6"/>
  <c r="D43" i="6"/>
  <c r="E43" i="6"/>
  <c r="G43" i="6"/>
  <c r="D44" i="6"/>
  <c r="E44" i="6"/>
  <c r="G44" i="6"/>
  <c r="D45" i="6"/>
  <c r="E45" i="6"/>
  <c r="G45" i="6"/>
  <c r="D46" i="6"/>
  <c r="E46" i="6"/>
  <c r="G46" i="6"/>
  <c r="D47" i="6"/>
  <c r="E47" i="6"/>
  <c r="G47" i="6"/>
  <c r="D48" i="6"/>
  <c r="E48" i="6"/>
  <c r="G48" i="6"/>
  <c r="D49" i="6"/>
  <c r="E49" i="6"/>
  <c r="G49" i="6"/>
  <c r="D50" i="6"/>
  <c r="E50" i="6"/>
  <c r="G50" i="6"/>
  <c r="D51" i="6"/>
  <c r="E51" i="6"/>
  <c r="G51" i="6"/>
  <c r="D52" i="6"/>
  <c r="E52" i="6"/>
  <c r="G52" i="6"/>
  <c r="D53" i="6"/>
  <c r="E53" i="6"/>
  <c r="G53" i="6"/>
  <c r="D54" i="6"/>
  <c r="E54" i="6"/>
  <c r="G54" i="6"/>
  <c r="D55" i="6"/>
  <c r="E55" i="6"/>
  <c r="G55" i="6"/>
  <c r="D56" i="6"/>
  <c r="E56" i="6"/>
  <c r="G56" i="6"/>
  <c r="D57" i="6"/>
  <c r="E57" i="6"/>
  <c r="G57" i="6"/>
  <c r="D58" i="6"/>
  <c r="E58" i="6"/>
  <c r="G58" i="6"/>
  <c r="D59" i="6"/>
  <c r="E59" i="6"/>
  <c r="G59" i="6"/>
  <c r="D60" i="6"/>
  <c r="E60" i="6"/>
  <c r="G60" i="6"/>
  <c r="D61" i="6"/>
  <c r="E61" i="6"/>
  <c r="G61" i="6"/>
  <c r="D62" i="6"/>
  <c r="E62" i="6"/>
  <c r="G62" i="6"/>
  <c r="D63" i="6"/>
  <c r="E63" i="6"/>
  <c r="G63" i="6"/>
  <c r="D64" i="6"/>
  <c r="E64" i="6"/>
  <c r="G64" i="6"/>
  <c r="D65" i="6"/>
  <c r="E65" i="6"/>
  <c r="G65" i="6"/>
  <c r="D66" i="6"/>
  <c r="E66" i="6"/>
  <c r="G66" i="6"/>
  <c r="D67" i="6"/>
  <c r="E67" i="6"/>
  <c r="G67" i="6"/>
  <c r="D68" i="6"/>
  <c r="E68" i="6"/>
  <c r="G68" i="6"/>
  <c r="D69" i="6"/>
  <c r="E69" i="6"/>
  <c r="G69" i="6"/>
  <c r="D70" i="6"/>
  <c r="E70" i="6"/>
  <c r="G70" i="6"/>
  <c r="D71" i="6"/>
  <c r="E71" i="6"/>
  <c r="G71" i="6"/>
  <c r="D72" i="6"/>
  <c r="E72" i="6"/>
  <c r="G72" i="6"/>
  <c r="D73" i="6"/>
  <c r="E73" i="6"/>
  <c r="G73" i="6"/>
  <c r="D74" i="6"/>
  <c r="E74" i="6"/>
  <c r="G74" i="6"/>
  <c r="D75" i="6"/>
  <c r="E75" i="6"/>
  <c r="G75" i="6"/>
  <c r="D76" i="6"/>
  <c r="E76" i="6"/>
  <c r="G76" i="6"/>
  <c r="D77" i="6"/>
  <c r="E77" i="6"/>
  <c r="G77" i="6"/>
  <c r="D78" i="6"/>
  <c r="E78" i="6"/>
  <c r="G78" i="6"/>
  <c r="D79" i="6"/>
  <c r="E79" i="6"/>
  <c r="G79" i="6"/>
  <c r="D80" i="6"/>
  <c r="E80" i="6"/>
  <c r="G80" i="6"/>
  <c r="D81" i="6"/>
  <c r="E81" i="6"/>
  <c r="G81" i="6"/>
  <c r="D82" i="6"/>
  <c r="E82" i="6"/>
  <c r="G82" i="6"/>
  <c r="D83" i="6"/>
  <c r="E83" i="6"/>
  <c r="G83" i="6"/>
  <c r="D84" i="6"/>
  <c r="E84" i="6"/>
  <c r="G84" i="6"/>
  <c r="D85" i="6"/>
  <c r="E85" i="6"/>
  <c r="G85" i="6"/>
  <c r="D86" i="6"/>
  <c r="E86" i="6"/>
  <c r="G86" i="6"/>
  <c r="D87" i="6"/>
  <c r="E87" i="6"/>
  <c r="G87" i="6"/>
  <c r="D88" i="6"/>
  <c r="E88" i="6"/>
  <c r="G88" i="6"/>
  <c r="D89" i="6"/>
  <c r="E89" i="6"/>
  <c r="G89" i="6"/>
  <c r="D90" i="6"/>
  <c r="E90" i="6"/>
  <c r="G90" i="6"/>
  <c r="D91" i="6"/>
  <c r="E91" i="6"/>
  <c r="G91" i="6"/>
  <c r="D92" i="6"/>
  <c r="E92" i="6"/>
  <c r="G92" i="6"/>
  <c r="D93" i="6"/>
  <c r="E93" i="6"/>
  <c r="G93" i="6"/>
  <c r="D94" i="6"/>
  <c r="E94" i="6"/>
  <c r="G94" i="6"/>
  <c r="D95" i="6"/>
  <c r="E95" i="6"/>
  <c r="G95" i="6"/>
  <c r="D96" i="6"/>
  <c r="E96" i="6"/>
  <c r="G96" i="6"/>
  <c r="D97" i="6"/>
  <c r="E97" i="6"/>
  <c r="G97" i="6"/>
  <c r="D98" i="6"/>
  <c r="E98" i="6"/>
  <c r="G98" i="6"/>
  <c r="D99" i="6"/>
  <c r="E99" i="6"/>
  <c r="G99" i="6"/>
  <c r="D100" i="6"/>
  <c r="E100" i="6"/>
  <c r="G100" i="6"/>
  <c r="D101" i="6"/>
  <c r="E101" i="6"/>
  <c r="G101" i="6"/>
  <c r="D102" i="6"/>
  <c r="E102" i="6"/>
  <c r="G102" i="6"/>
  <c r="D103" i="6"/>
  <c r="E103" i="6"/>
  <c r="G103" i="6"/>
  <c r="D104" i="6"/>
  <c r="E104" i="6"/>
  <c r="G104" i="6"/>
  <c r="D105" i="6"/>
  <c r="E105" i="6"/>
  <c r="G105" i="6"/>
  <c r="D106" i="6"/>
  <c r="E106" i="6"/>
  <c r="G106" i="6"/>
  <c r="D107" i="6"/>
  <c r="E107" i="6"/>
  <c r="G107" i="6"/>
  <c r="D108" i="6"/>
  <c r="E108" i="6"/>
  <c r="G108" i="6"/>
  <c r="D109" i="6"/>
  <c r="E109" i="6"/>
  <c r="G109" i="6"/>
  <c r="D110" i="6"/>
  <c r="E110" i="6"/>
  <c r="G110" i="6"/>
  <c r="D111" i="6"/>
  <c r="E111" i="6"/>
  <c r="G111" i="6"/>
  <c r="D112" i="6"/>
  <c r="E112" i="6"/>
  <c r="G112" i="6"/>
  <c r="D113" i="6"/>
  <c r="E113" i="6"/>
  <c r="G113" i="6"/>
  <c r="D114" i="6"/>
  <c r="E114" i="6"/>
  <c r="G114" i="6"/>
  <c r="D115" i="6"/>
  <c r="E115" i="6"/>
  <c r="G115" i="6"/>
  <c r="D116" i="6"/>
  <c r="E116" i="6"/>
  <c r="G116" i="6"/>
  <c r="D117" i="6"/>
  <c r="E117" i="6"/>
  <c r="G117" i="6"/>
  <c r="D118" i="6"/>
  <c r="E118" i="6"/>
  <c r="G118" i="6"/>
  <c r="D119" i="6"/>
  <c r="E119" i="6"/>
  <c r="G119" i="6"/>
  <c r="D120" i="6"/>
  <c r="E120" i="6"/>
  <c r="G120" i="6"/>
  <c r="D121" i="6"/>
  <c r="E121" i="6"/>
  <c r="G121" i="6"/>
  <c r="D122" i="6"/>
  <c r="E122" i="6"/>
  <c r="G122" i="6"/>
  <c r="D123" i="6"/>
  <c r="E123" i="6"/>
  <c r="G123" i="6"/>
  <c r="D124" i="6"/>
  <c r="E124" i="6"/>
  <c r="G124" i="6"/>
  <c r="D125" i="6"/>
  <c r="E125" i="6"/>
  <c r="G125" i="6"/>
  <c r="D126" i="6"/>
  <c r="E126" i="6"/>
  <c r="G126" i="6"/>
  <c r="D127" i="6"/>
  <c r="E127" i="6"/>
  <c r="G127" i="6"/>
  <c r="D128" i="6"/>
  <c r="E128" i="6"/>
  <c r="G128" i="6"/>
  <c r="D129" i="6"/>
  <c r="E129" i="6"/>
  <c r="G129" i="6"/>
  <c r="D130" i="6"/>
  <c r="E130" i="6"/>
  <c r="G130" i="6"/>
  <c r="D131" i="6"/>
  <c r="E131" i="6"/>
  <c r="G131" i="6"/>
  <c r="D132" i="6"/>
  <c r="E132" i="6"/>
  <c r="G132" i="6"/>
  <c r="D133" i="6"/>
  <c r="E133" i="6"/>
  <c r="G133" i="6"/>
  <c r="D134" i="6"/>
  <c r="E134" i="6"/>
  <c r="G134" i="6"/>
  <c r="D135" i="6"/>
  <c r="E135" i="6"/>
  <c r="G135" i="6"/>
  <c r="D136" i="6"/>
  <c r="E136" i="6"/>
  <c r="G136" i="6"/>
  <c r="D137" i="6"/>
  <c r="E137" i="6"/>
  <c r="G137" i="6"/>
  <c r="D138" i="6"/>
  <c r="E138" i="6"/>
  <c r="G138" i="6"/>
  <c r="D139" i="6"/>
  <c r="E139" i="6"/>
  <c r="G139" i="6"/>
  <c r="D140" i="6"/>
  <c r="E140" i="6"/>
  <c r="G140" i="6"/>
  <c r="D141" i="6"/>
  <c r="E141" i="6"/>
  <c r="G141" i="6"/>
  <c r="D142" i="6"/>
  <c r="E142" i="6"/>
  <c r="G142" i="6"/>
  <c r="D143" i="6"/>
  <c r="E143" i="6"/>
  <c r="G143" i="6"/>
  <c r="D144" i="6"/>
  <c r="E144" i="6"/>
  <c r="G144" i="6"/>
  <c r="D145" i="6"/>
  <c r="E145" i="6"/>
  <c r="G145" i="6"/>
  <c r="D146" i="6"/>
  <c r="E146" i="6"/>
  <c r="G146" i="6"/>
  <c r="D147" i="6"/>
  <c r="E147" i="6"/>
  <c r="G147" i="6"/>
  <c r="D148" i="6"/>
  <c r="E148" i="6"/>
  <c r="G148" i="6"/>
  <c r="D149" i="6"/>
  <c r="E149" i="6"/>
  <c r="G149" i="6"/>
  <c r="D150" i="6"/>
  <c r="E150" i="6"/>
  <c r="G150" i="6"/>
  <c r="D151" i="6"/>
  <c r="E151" i="6"/>
  <c r="G151" i="6"/>
  <c r="D152" i="6"/>
  <c r="E152" i="6"/>
  <c r="G152" i="6"/>
  <c r="D153" i="6"/>
  <c r="E153" i="6"/>
  <c r="G153" i="6"/>
  <c r="D154" i="6"/>
  <c r="E154" i="6"/>
  <c r="G154" i="6"/>
  <c r="D155" i="6"/>
  <c r="E155" i="6"/>
  <c r="G155" i="6"/>
  <c r="D156" i="6"/>
  <c r="E156" i="6"/>
  <c r="G156" i="6"/>
  <c r="D157" i="6"/>
  <c r="E157" i="6"/>
  <c r="G157" i="6"/>
  <c r="D158" i="6"/>
  <c r="E158" i="6"/>
  <c r="G158" i="6"/>
  <c r="D159" i="6"/>
  <c r="E159" i="6"/>
  <c r="G159" i="6"/>
  <c r="D160" i="6"/>
  <c r="E160" i="6"/>
  <c r="G160" i="6"/>
  <c r="D161" i="6"/>
  <c r="E161" i="6"/>
  <c r="G161" i="6"/>
  <c r="D162" i="6"/>
  <c r="E162" i="6"/>
  <c r="G162" i="6"/>
  <c r="D163" i="6"/>
  <c r="E163" i="6"/>
  <c r="G163" i="6"/>
  <c r="D164" i="6"/>
  <c r="E164" i="6"/>
  <c r="G164" i="6"/>
  <c r="D165" i="6"/>
  <c r="E165" i="6"/>
  <c r="G165" i="6"/>
  <c r="D166" i="6"/>
  <c r="E166" i="6"/>
  <c r="G166" i="6"/>
  <c r="D167" i="6"/>
  <c r="E167" i="6"/>
  <c r="G167" i="6"/>
  <c r="D168" i="6"/>
  <c r="E168" i="6"/>
  <c r="G168" i="6"/>
  <c r="D169" i="6"/>
  <c r="E169" i="6"/>
  <c r="G169" i="6"/>
  <c r="D170" i="6"/>
  <c r="E170" i="6"/>
  <c r="G170" i="6"/>
  <c r="D171" i="6"/>
  <c r="E171" i="6"/>
  <c r="G171" i="6"/>
  <c r="D172" i="6"/>
  <c r="E172" i="6"/>
  <c r="G172" i="6"/>
  <c r="D173" i="6"/>
  <c r="E173" i="6"/>
  <c r="G173" i="6"/>
  <c r="D174" i="6"/>
  <c r="E174" i="6"/>
  <c r="G174" i="6"/>
  <c r="D175" i="6"/>
  <c r="E175" i="6"/>
  <c r="G175" i="6"/>
  <c r="D176" i="6"/>
  <c r="E176" i="6"/>
  <c r="G176" i="6"/>
  <c r="D177" i="6"/>
  <c r="E177" i="6"/>
  <c r="G177" i="6"/>
  <c r="D178" i="6"/>
  <c r="E178" i="6"/>
  <c r="G178" i="6"/>
  <c r="D179" i="6"/>
  <c r="E179" i="6"/>
  <c r="G179" i="6"/>
  <c r="D180" i="6"/>
  <c r="E180" i="6"/>
  <c r="G180" i="6"/>
  <c r="D181" i="6"/>
  <c r="E181" i="6"/>
  <c r="G181" i="6"/>
  <c r="D182" i="6"/>
  <c r="E182" i="6"/>
  <c r="G182" i="6"/>
  <c r="D183" i="6"/>
  <c r="E183" i="6"/>
  <c r="G183" i="6"/>
  <c r="D184" i="6"/>
  <c r="E184" i="6"/>
  <c r="G184" i="6"/>
  <c r="D185" i="6"/>
  <c r="E185" i="6"/>
  <c r="G185" i="6"/>
  <c r="D186" i="6"/>
  <c r="E186" i="6"/>
  <c r="G186" i="6"/>
  <c r="D187" i="6"/>
  <c r="E187" i="6"/>
  <c r="G187" i="6"/>
  <c r="D188" i="6"/>
  <c r="E188" i="6"/>
  <c r="G188" i="6"/>
  <c r="D189" i="6"/>
  <c r="E189" i="6"/>
  <c r="G189" i="6"/>
  <c r="D190" i="6"/>
  <c r="E190" i="6"/>
  <c r="G190" i="6"/>
  <c r="D191" i="6"/>
  <c r="E191" i="6"/>
  <c r="G191" i="6"/>
  <c r="D192" i="6"/>
  <c r="E192" i="6"/>
  <c r="G192" i="6"/>
  <c r="D193" i="6"/>
  <c r="E193" i="6"/>
  <c r="G193" i="6"/>
  <c r="D194" i="6"/>
  <c r="E194" i="6"/>
  <c r="G194" i="6"/>
  <c r="D195" i="6"/>
  <c r="E195" i="6"/>
  <c r="G195" i="6"/>
  <c r="D196" i="6"/>
  <c r="E196" i="6"/>
  <c r="G196" i="6"/>
  <c r="D197" i="6"/>
  <c r="E197" i="6"/>
  <c r="G197" i="6"/>
  <c r="D198" i="6"/>
  <c r="E198" i="6"/>
  <c r="G198" i="6"/>
  <c r="D199" i="6"/>
  <c r="E199" i="6"/>
  <c r="G199" i="6"/>
  <c r="D200" i="6"/>
  <c r="E200" i="6"/>
  <c r="G200" i="6"/>
  <c r="D201" i="6"/>
  <c r="E201" i="6"/>
  <c r="G201" i="6"/>
  <c r="D202" i="6"/>
  <c r="E202" i="6"/>
  <c r="G202" i="6"/>
  <c r="D203" i="6"/>
  <c r="E203" i="6"/>
  <c r="G203" i="6"/>
  <c r="D204" i="6"/>
  <c r="E204" i="6"/>
  <c r="G204" i="6"/>
  <c r="D205" i="6"/>
  <c r="E205" i="6"/>
  <c r="G205" i="6"/>
  <c r="D206" i="6"/>
  <c r="E206" i="6"/>
  <c r="G206" i="6"/>
  <c r="D207" i="6"/>
  <c r="E207" i="6"/>
  <c r="G207" i="6"/>
  <c r="D208" i="6"/>
  <c r="E208" i="6"/>
  <c r="G208" i="6"/>
  <c r="D209" i="6"/>
  <c r="E209" i="6"/>
  <c r="G209" i="6"/>
  <c r="D210" i="6"/>
  <c r="E210" i="6"/>
  <c r="G210" i="6"/>
  <c r="D211" i="6"/>
  <c r="E211" i="6"/>
  <c r="G211" i="6"/>
  <c r="D212" i="6"/>
  <c r="E212" i="6"/>
  <c r="G212" i="6"/>
  <c r="D213" i="6"/>
  <c r="E213" i="6"/>
  <c r="G213" i="6"/>
  <c r="D214" i="6"/>
  <c r="E214" i="6"/>
  <c r="G214" i="6"/>
  <c r="D215" i="6"/>
  <c r="E215" i="6"/>
  <c r="G215" i="6"/>
  <c r="D216" i="6"/>
  <c r="E216" i="6"/>
  <c r="G216" i="6"/>
  <c r="D217" i="6"/>
  <c r="E217" i="6"/>
  <c r="G217" i="6"/>
  <c r="D218" i="6"/>
  <c r="E218" i="6"/>
  <c r="G218" i="6"/>
  <c r="D219" i="6"/>
  <c r="E219" i="6"/>
  <c r="G219" i="6"/>
  <c r="D220" i="6"/>
  <c r="E220" i="6"/>
  <c r="G220" i="6"/>
  <c r="D221" i="6"/>
  <c r="E221" i="6"/>
  <c r="G221" i="6"/>
  <c r="D222" i="6"/>
  <c r="E222" i="6"/>
  <c r="G222" i="6"/>
  <c r="D223" i="6"/>
  <c r="E223" i="6"/>
  <c r="G223" i="6"/>
  <c r="D224" i="6"/>
  <c r="E224" i="6"/>
  <c r="G224" i="6"/>
  <c r="D225" i="6"/>
  <c r="E225" i="6"/>
  <c r="G225" i="6"/>
  <c r="D226" i="6"/>
  <c r="E226" i="6"/>
  <c r="G226" i="6"/>
  <c r="D227" i="6"/>
  <c r="E227" i="6"/>
  <c r="G227" i="6"/>
  <c r="D228" i="6"/>
  <c r="E228" i="6"/>
  <c r="G228" i="6"/>
  <c r="D229" i="6"/>
  <c r="E229" i="6"/>
  <c r="G229" i="6"/>
  <c r="D230" i="6"/>
  <c r="E230" i="6"/>
  <c r="G230" i="6"/>
  <c r="D231" i="6"/>
  <c r="E231" i="6"/>
  <c r="G231" i="6"/>
  <c r="D232" i="6"/>
  <c r="E232" i="6"/>
  <c r="G232" i="6"/>
  <c r="D233" i="6"/>
  <c r="E233" i="6"/>
  <c r="G233" i="6"/>
  <c r="D234" i="6"/>
  <c r="E234" i="6"/>
  <c r="G234" i="6"/>
  <c r="D235" i="6"/>
  <c r="E235" i="6"/>
  <c r="G235" i="6"/>
  <c r="D236" i="6"/>
  <c r="E236" i="6"/>
  <c r="G236" i="6"/>
  <c r="D237" i="6"/>
  <c r="E237" i="6"/>
  <c r="G237" i="6"/>
  <c r="D238" i="6"/>
  <c r="E238" i="6"/>
  <c r="G238" i="6"/>
  <c r="D239" i="6"/>
  <c r="E239" i="6"/>
  <c r="G239" i="6"/>
  <c r="D240" i="6"/>
  <c r="E240" i="6"/>
  <c r="G240" i="6"/>
  <c r="D241" i="6"/>
  <c r="E241" i="6"/>
  <c r="G241" i="6"/>
  <c r="D242" i="6"/>
  <c r="E242" i="6"/>
  <c r="G242" i="6"/>
  <c r="D243" i="6"/>
  <c r="E243" i="6"/>
  <c r="G243" i="6"/>
  <c r="D244" i="6"/>
  <c r="E244" i="6"/>
  <c r="G244" i="6"/>
  <c r="D245" i="6"/>
  <c r="E245" i="6"/>
  <c r="G245" i="6"/>
  <c r="D246" i="6"/>
  <c r="E246" i="6"/>
  <c r="G246" i="6"/>
  <c r="D247" i="6"/>
  <c r="E247" i="6"/>
  <c r="G247" i="6"/>
  <c r="D248" i="6"/>
  <c r="E248" i="6"/>
  <c r="G248" i="6"/>
  <c r="D249" i="6"/>
  <c r="E249" i="6"/>
  <c r="G249" i="6"/>
  <c r="D250" i="6"/>
  <c r="E250" i="6"/>
  <c r="G250" i="6"/>
  <c r="D251" i="6"/>
  <c r="E251" i="6"/>
  <c r="G251" i="6"/>
  <c r="D252" i="6"/>
  <c r="E252" i="6"/>
  <c r="G252" i="6"/>
  <c r="D253" i="6"/>
  <c r="E253" i="6"/>
  <c r="G253" i="6"/>
  <c r="D254" i="6"/>
  <c r="E254" i="6"/>
  <c r="G254" i="6"/>
  <c r="D255" i="6"/>
  <c r="E255" i="6"/>
  <c r="G255" i="6"/>
  <c r="D256" i="6"/>
  <c r="E256" i="6"/>
  <c r="G256" i="6"/>
  <c r="D257" i="6"/>
  <c r="E257" i="6"/>
  <c r="G257" i="6"/>
  <c r="D258" i="6"/>
  <c r="E258" i="6"/>
  <c r="G258" i="6"/>
  <c r="D259" i="6"/>
  <c r="E259" i="6"/>
  <c r="G259" i="6"/>
  <c r="D260" i="6"/>
  <c r="E260" i="6"/>
  <c r="G260" i="6"/>
  <c r="D261" i="6"/>
  <c r="E261" i="6"/>
  <c r="G261" i="6"/>
  <c r="D262" i="6"/>
  <c r="E262" i="6"/>
  <c r="G262" i="6"/>
  <c r="D263" i="6"/>
  <c r="E263" i="6"/>
  <c r="G263" i="6"/>
  <c r="D264" i="6"/>
  <c r="E264" i="6"/>
  <c r="G264" i="6"/>
  <c r="D265" i="6"/>
  <c r="E265" i="6"/>
  <c r="G265" i="6"/>
  <c r="D266" i="6"/>
  <c r="E266" i="6"/>
  <c r="G266" i="6"/>
  <c r="D267" i="6"/>
  <c r="E267" i="6"/>
  <c r="G267" i="6"/>
  <c r="D268" i="6"/>
  <c r="E268" i="6"/>
  <c r="G268" i="6"/>
  <c r="D269" i="6"/>
  <c r="E269" i="6"/>
  <c r="G269" i="6"/>
  <c r="D270" i="6"/>
  <c r="E270" i="6"/>
  <c r="G270" i="6"/>
  <c r="D271" i="6"/>
  <c r="E271" i="6"/>
  <c r="G271" i="6"/>
  <c r="D272" i="6"/>
  <c r="E272" i="6"/>
  <c r="G272" i="6"/>
  <c r="D273" i="6"/>
  <c r="E273" i="6"/>
  <c r="G273" i="6"/>
  <c r="D274" i="6"/>
  <c r="E274" i="6"/>
  <c r="G274" i="6"/>
  <c r="D275" i="6"/>
  <c r="E275" i="6"/>
  <c r="G275" i="6"/>
  <c r="D276" i="6"/>
  <c r="E276" i="6"/>
  <c r="G276" i="6"/>
  <c r="D277" i="6"/>
  <c r="E277" i="6"/>
  <c r="G277" i="6"/>
  <c r="D278" i="6"/>
  <c r="E278" i="6"/>
  <c r="G278" i="6"/>
  <c r="D279" i="6"/>
  <c r="E279" i="6"/>
  <c r="G279" i="6"/>
  <c r="D280" i="6"/>
  <c r="E280" i="6"/>
  <c r="G280" i="6"/>
  <c r="D281" i="6"/>
  <c r="E281" i="6"/>
  <c r="G281" i="6"/>
  <c r="D282" i="6"/>
  <c r="E282" i="6"/>
  <c r="G282" i="6"/>
  <c r="D283" i="6"/>
  <c r="E283" i="6"/>
  <c r="G283" i="6"/>
  <c r="D284" i="6"/>
  <c r="E284" i="6"/>
  <c r="G284" i="6"/>
  <c r="D285" i="6"/>
  <c r="E285" i="6"/>
  <c r="G285" i="6"/>
  <c r="D286" i="6"/>
  <c r="E286" i="6"/>
  <c r="G286" i="6"/>
  <c r="D287" i="6"/>
  <c r="E287" i="6"/>
  <c r="G287" i="6"/>
  <c r="D288" i="6"/>
  <c r="E288" i="6"/>
  <c r="G288" i="6"/>
  <c r="D289" i="6"/>
  <c r="E289" i="6"/>
  <c r="G289" i="6"/>
  <c r="D290" i="6"/>
  <c r="E290" i="6"/>
  <c r="G290" i="6"/>
  <c r="D291" i="6"/>
  <c r="E291" i="6"/>
  <c r="G291" i="6"/>
  <c r="D292" i="6"/>
  <c r="E292" i="6"/>
  <c r="G292" i="6"/>
  <c r="D293" i="6"/>
  <c r="E293" i="6"/>
  <c r="G293" i="6"/>
  <c r="D294" i="6"/>
  <c r="E294" i="6"/>
  <c r="G294" i="6"/>
  <c r="D295" i="6"/>
  <c r="E295" i="6"/>
  <c r="G295" i="6"/>
  <c r="D296" i="6"/>
  <c r="E296" i="6"/>
  <c r="G296" i="6"/>
  <c r="D297" i="6"/>
  <c r="E297" i="6"/>
  <c r="G297" i="6"/>
  <c r="D298" i="6"/>
  <c r="E298" i="6"/>
  <c r="G298" i="6"/>
  <c r="D299" i="6"/>
  <c r="E299" i="6"/>
  <c r="G299" i="6"/>
  <c r="D300" i="6"/>
  <c r="E300" i="6"/>
  <c r="G300" i="6"/>
  <c r="D301" i="6"/>
  <c r="E301" i="6"/>
  <c r="G301" i="6"/>
  <c r="D302" i="6"/>
  <c r="E302" i="6"/>
  <c r="G302" i="6"/>
  <c r="D303" i="6"/>
  <c r="E303" i="6"/>
  <c r="G303" i="6"/>
  <c r="D304" i="6"/>
  <c r="E304" i="6"/>
  <c r="G304" i="6"/>
  <c r="D305" i="6"/>
  <c r="E305" i="6"/>
  <c r="G305" i="6"/>
  <c r="D306" i="6"/>
  <c r="E306" i="6"/>
  <c r="G306" i="6"/>
  <c r="D307" i="6"/>
  <c r="E307" i="6"/>
  <c r="G307" i="6"/>
  <c r="D308" i="6"/>
  <c r="E308" i="6"/>
  <c r="G308" i="6"/>
  <c r="D309" i="6"/>
  <c r="E309" i="6"/>
  <c r="G309" i="6"/>
  <c r="D310" i="6"/>
  <c r="E310" i="6"/>
  <c r="G310" i="6"/>
  <c r="D311" i="6"/>
  <c r="E311" i="6"/>
  <c r="G311" i="6"/>
  <c r="D312" i="6"/>
  <c r="E312" i="6"/>
  <c r="G312" i="6"/>
  <c r="D313" i="6"/>
  <c r="E313" i="6"/>
  <c r="G313" i="6"/>
  <c r="D314" i="6"/>
  <c r="E314" i="6"/>
  <c r="G314" i="6"/>
  <c r="D315" i="6"/>
  <c r="E315" i="6"/>
  <c r="G315" i="6"/>
  <c r="D316" i="6"/>
  <c r="E316" i="6"/>
  <c r="G316" i="6"/>
  <c r="D317" i="6"/>
  <c r="E317" i="6"/>
  <c r="G317" i="6"/>
  <c r="D318" i="6"/>
  <c r="E318" i="6"/>
  <c r="G318" i="6"/>
  <c r="D319" i="6"/>
  <c r="E319" i="6"/>
  <c r="G319" i="6"/>
  <c r="D320" i="6"/>
  <c r="E320" i="6"/>
  <c r="G320" i="6"/>
  <c r="D321" i="6"/>
  <c r="E321" i="6"/>
  <c r="G321" i="6"/>
  <c r="D322" i="6"/>
  <c r="E322" i="6"/>
  <c r="G322" i="6"/>
  <c r="D323" i="6"/>
  <c r="E323" i="6"/>
  <c r="G323" i="6"/>
  <c r="D324" i="6"/>
  <c r="E324" i="6"/>
  <c r="G324" i="6"/>
  <c r="D325" i="6"/>
  <c r="E325" i="6"/>
  <c r="G325" i="6"/>
  <c r="D326" i="6"/>
  <c r="E326" i="6"/>
  <c r="G326" i="6"/>
  <c r="D327" i="6"/>
  <c r="E327" i="6"/>
  <c r="G327" i="6"/>
  <c r="D328" i="6"/>
  <c r="E328" i="6"/>
  <c r="G328" i="6"/>
  <c r="D329" i="6"/>
  <c r="E329" i="6"/>
  <c r="G329" i="6"/>
  <c r="D330" i="6"/>
  <c r="E330" i="6"/>
  <c r="G330" i="6"/>
  <c r="D331" i="6"/>
  <c r="E331" i="6"/>
  <c r="G331" i="6"/>
  <c r="D332" i="6"/>
  <c r="E332" i="6"/>
  <c r="G332" i="6"/>
  <c r="D333" i="6"/>
  <c r="E333" i="6"/>
  <c r="G333" i="6"/>
  <c r="D334" i="6"/>
  <c r="E334" i="6"/>
  <c r="G334" i="6"/>
  <c r="D335" i="6"/>
  <c r="E335" i="6"/>
  <c r="G335" i="6"/>
  <c r="D336" i="6"/>
  <c r="E336" i="6"/>
  <c r="G336" i="6"/>
  <c r="D337" i="6"/>
  <c r="E337" i="6"/>
  <c r="G337" i="6"/>
  <c r="D338" i="6"/>
  <c r="E338" i="6"/>
  <c r="G338" i="6"/>
  <c r="D339" i="6"/>
  <c r="E339" i="6"/>
  <c r="G339" i="6"/>
  <c r="D340" i="6"/>
  <c r="E340" i="6"/>
  <c r="G340" i="6"/>
  <c r="D341" i="6"/>
  <c r="E341" i="6"/>
  <c r="G341" i="6"/>
  <c r="D342" i="6"/>
  <c r="E342" i="6"/>
  <c r="G342" i="6"/>
  <c r="D343" i="6"/>
  <c r="E343" i="6"/>
  <c r="G343" i="6"/>
  <c r="D344" i="6"/>
  <c r="E344" i="6"/>
  <c r="G344" i="6"/>
  <c r="D345" i="6"/>
  <c r="E345" i="6"/>
  <c r="G345" i="6"/>
  <c r="D346" i="6"/>
  <c r="E346" i="6"/>
  <c r="G346" i="6"/>
  <c r="D347" i="6"/>
  <c r="E347" i="6"/>
  <c r="G347" i="6"/>
  <c r="D348" i="6"/>
  <c r="E348" i="6"/>
  <c r="G348" i="6"/>
  <c r="D349" i="6"/>
  <c r="E349" i="6"/>
  <c r="G349" i="6"/>
  <c r="D350" i="6"/>
  <c r="E350" i="6"/>
  <c r="G350" i="6"/>
  <c r="D351" i="6"/>
  <c r="E351" i="6"/>
  <c r="G351" i="6"/>
  <c r="D352" i="6"/>
  <c r="E352" i="6"/>
  <c r="G352" i="6"/>
  <c r="D353" i="6"/>
  <c r="E353" i="6"/>
  <c r="G353" i="6"/>
  <c r="D354" i="6"/>
  <c r="E354" i="6"/>
  <c r="G354" i="6"/>
  <c r="D355" i="6"/>
  <c r="E355" i="6"/>
  <c r="G355" i="6"/>
  <c r="D356" i="6"/>
  <c r="E356" i="6"/>
  <c r="G356" i="6"/>
  <c r="D357" i="6"/>
  <c r="E357" i="6"/>
  <c r="G357" i="6"/>
  <c r="D358" i="6"/>
  <c r="E358" i="6"/>
  <c r="G358" i="6"/>
  <c r="D359" i="6"/>
  <c r="E359" i="6"/>
  <c r="G359" i="6"/>
  <c r="D360" i="6"/>
  <c r="E360" i="6"/>
  <c r="G360" i="6"/>
  <c r="D361" i="6"/>
  <c r="E361" i="6"/>
  <c r="G361" i="6"/>
  <c r="D362" i="6"/>
  <c r="E362" i="6"/>
  <c r="G362" i="6"/>
  <c r="D363" i="6"/>
  <c r="E363" i="6"/>
  <c r="G363" i="6"/>
  <c r="D364" i="6"/>
  <c r="E364" i="6"/>
  <c r="G364" i="6"/>
  <c r="D365" i="6"/>
  <c r="E365" i="6"/>
  <c r="G365" i="6"/>
  <c r="D366" i="6"/>
  <c r="E366" i="6"/>
  <c r="G366" i="6"/>
  <c r="D367" i="6"/>
  <c r="E367" i="6"/>
  <c r="G367" i="6"/>
  <c r="D368" i="6"/>
  <c r="E368" i="6"/>
  <c r="G368" i="6"/>
  <c r="D369" i="6"/>
  <c r="E369" i="6"/>
  <c r="G369" i="6"/>
  <c r="D370" i="6"/>
  <c r="E370" i="6"/>
  <c r="G370" i="6"/>
  <c r="D371" i="6"/>
  <c r="E371" i="6"/>
  <c r="G371" i="6"/>
  <c r="D372" i="6"/>
  <c r="E372" i="6"/>
  <c r="G372" i="6"/>
  <c r="D373" i="6"/>
  <c r="E373" i="6"/>
  <c r="G373" i="6"/>
  <c r="D374" i="6"/>
  <c r="E374" i="6"/>
  <c r="G374" i="6"/>
  <c r="D375" i="6"/>
  <c r="E375" i="6"/>
  <c r="G375" i="6"/>
  <c r="D376" i="6"/>
  <c r="E376" i="6"/>
  <c r="G376" i="6"/>
  <c r="D377" i="6"/>
  <c r="E377" i="6"/>
  <c r="G377" i="6"/>
  <c r="D5" i="6"/>
  <c r="E5" i="6"/>
  <c r="G5" i="6"/>
  <c r="S19" i="6"/>
  <c r="K6" i="6"/>
  <c r="P6" i="6"/>
  <c r="K7" i="6"/>
  <c r="P7" i="6"/>
  <c r="K8" i="6"/>
  <c r="P8" i="6"/>
  <c r="K9" i="6"/>
  <c r="P9" i="6"/>
  <c r="K10" i="6"/>
  <c r="P10" i="6"/>
  <c r="K11" i="6"/>
  <c r="P11" i="6"/>
  <c r="K12" i="6"/>
  <c r="P12" i="6"/>
  <c r="K13" i="6"/>
  <c r="P13" i="6"/>
  <c r="K14" i="6"/>
  <c r="P14" i="6"/>
  <c r="K15" i="6"/>
  <c r="P15" i="6"/>
  <c r="K16" i="6"/>
  <c r="P16" i="6"/>
  <c r="K17" i="6"/>
  <c r="P17" i="6"/>
  <c r="K18" i="6"/>
  <c r="P18" i="6"/>
  <c r="K19" i="6"/>
  <c r="P19" i="6"/>
  <c r="K20" i="6"/>
  <c r="P20" i="6"/>
  <c r="K21" i="6"/>
  <c r="P21" i="6"/>
  <c r="K22" i="6"/>
  <c r="P22" i="6"/>
  <c r="K23" i="6"/>
  <c r="P23" i="6"/>
  <c r="K24" i="6"/>
  <c r="P24" i="6"/>
  <c r="K25" i="6"/>
  <c r="P25" i="6"/>
  <c r="K26" i="6"/>
  <c r="P26" i="6"/>
  <c r="K27" i="6"/>
  <c r="P27" i="6"/>
  <c r="K28" i="6"/>
  <c r="P28" i="6"/>
  <c r="K29" i="6"/>
  <c r="P29" i="6"/>
  <c r="K30" i="6"/>
  <c r="P30" i="6"/>
  <c r="K31" i="6"/>
  <c r="P31" i="6"/>
  <c r="K32" i="6"/>
  <c r="P32" i="6"/>
  <c r="K33" i="6"/>
  <c r="P33" i="6"/>
  <c r="K34" i="6"/>
  <c r="P34" i="6"/>
  <c r="K35" i="6"/>
  <c r="P35" i="6"/>
  <c r="K36" i="6"/>
  <c r="P36" i="6"/>
  <c r="K37" i="6"/>
  <c r="P37" i="6"/>
  <c r="K38" i="6"/>
  <c r="P38" i="6"/>
  <c r="K39" i="6"/>
  <c r="P39" i="6"/>
  <c r="K40" i="6"/>
  <c r="P40" i="6"/>
  <c r="K41" i="6"/>
  <c r="P41" i="6"/>
  <c r="K42" i="6"/>
  <c r="P42" i="6"/>
  <c r="K43" i="6"/>
  <c r="P43" i="6"/>
  <c r="K44" i="6"/>
  <c r="P44" i="6"/>
  <c r="K45" i="6"/>
  <c r="P45" i="6"/>
  <c r="K46" i="6"/>
  <c r="P46" i="6"/>
  <c r="K47" i="6"/>
  <c r="P47" i="6"/>
  <c r="K48" i="6"/>
  <c r="P48" i="6"/>
  <c r="K49" i="6"/>
  <c r="P49" i="6"/>
  <c r="K50" i="6"/>
  <c r="P50" i="6"/>
  <c r="K51" i="6"/>
  <c r="P51" i="6"/>
  <c r="K52" i="6"/>
  <c r="P52" i="6"/>
  <c r="K53" i="6"/>
  <c r="P53" i="6"/>
  <c r="K54" i="6"/>
  <c r="P54" i="6"/>
  <c r="K55" i="6"/>
  <c r="P55" i="6"/>
  <c r="K56" i="6"/>
  <c r="P56" i="6"/>
  <c r="K57" i="6"/>
  <c r="P57" i="6"/>
  <c r="K58" i="6"/>
  <c r="P58" i="6"/>
  <c r="K59" i="6"/>
  <c r="P59" i="6"/>
  <c r="K60" i="6"/>
  <c r="P60" i="6"/>
  <c r="K61" i="6"/>
  <c r="P61" i="6"/>
  <c r="K62" i="6"/>
  <c r="P62" i="6"/>
  <c r="K63" i="6"/>
  <c r="P63" i="6"/>
  <c r="K64" i="6"/>
  <c r="P64" i="6"/>
  <c r="K65" i="6"/>
  <c r="P65" i="6"/>
  <c r="K66" i="6"/>
  <c r="P66" i="6"/>
  <c r="K67" i="6"/>
  <c r="P67" i="6"/>
  <c r="K68" i="6"/>
  <c r="P68" i="6"/>
  <c r="K69" i="6"/>
  <c r="P69" i="6"/>
  <c r="K70" i="6"/>
  <c r="P70" i="6"/>
  <c r="K71" i="6"/>
  <c r="P71" i="6"/>
  <c r="K72" i="6"/>
  <c r="P72" i="6"/>
  <c r="K73" i="6"/>
  <c r="P73" i="6"/>
  <c r="K74" i="6"/>
  <c r="P74" i="6"/>
  <c r="K75" i="6"/>
  <c r="P75" i="6"/>
  <c r="K76" i="6"/>
  <c r="P76" i="6"/>
  <c r="K77" i="6"/>
  <c r="P77" i="6"/>
  <c r="K78" i="6"/>
  <c r="P78" i="6"/>
  <c r="K79" i="6"/>
  <c r="P79" i="6"/>
  <c r="K80" i="6"/>
  <c r="P80" i="6"/>
  <c r="K81" i="6"/>
  <c r="P81" i="6"/>
  <c r="K82" i="6"/>
  <c r="P82" i="6"/>
  <c r="K83" i="6"/>
  <c r="P83" i="6"/>
  <c r="K84" i="6"/>
  <c r="P84" i="6"/>
  <c r="K85" i="6"/>
  <c r="P85" i="6"/>
  <c r="K86" i="6"/>
  <c r="P86" i="6"/>
  <c r="K87" i="6"/>
  <c r="P87" i="6"/>
  <c r="K88" i="6"/>
  <c r="P88" i="6"/>
  <c r="K89" i="6"/>
  <c r="P89" i="6"/>
  <c r="K90" i="6"/>
  <c r="P90" i="6"/>
  <c r="K91" i="6"/>
  <c r="P91" i="6"/>
  <c r="K92" i="6"/>
  <c r="P92" i="6"/>
  <c r="K93" i="6"/>
  <c r="P93" i="6"/>
  <c r="K94" i="6"/>
  <c r="P94" i="6"/>
  <c r="K95" i="6"/>
  <c r="P95" i="6"/>
  <c r="K96" i="6"/>
  <c r="P96" i="6"/>
  <c r="K97" i="6"/>
  <c r="P97" i="6"/>
  <c r="K98" i="6"/>
  <c r="P98" i="6"/>
  <c r="K99" i="6"/>
  <c r="P99" i="6"/>
  <c r="K100" i="6"/>
  <c r="P100" i="6"/>
  <c r="K101" i="6"/>
  <c r="P101" i="6"/>
  <c r="K102" i="6"/>
  <c r="P102" i="6"/>
  <c r="K103" i="6"/>
  <c r="P103" i="6"/>
  <c r="K104" i="6"/>
  <c r="P104" i="6"/>
  <c r="K105" i="6"/>
  <c r="P105" i="6"/>
  <c r="K106" i="6"/>
  <c r="P106" i="6"/>
  <c r="K107" i="6"/>
  <c r="P107" i="6"/>
  <c r="K108" i="6"/>
  <c r="P108" i="6"/>
  <c r="K109" i="6"/>
  <c r="P109" i="6"/>
  <c r="K110" i="6"/>
  <c r="P110" i="6"/>
  <c r="K111" i="6"/>
  <c r="P111" i="6"/>
  <c r="K112" i="6"/>
  <c r="P112" i="6"/>
  <c r="K113" i="6"/>
  <c r="P113" i="6"/>
  <c r="K114" i="6"/>
  <c r="P114" i="6"/>
  <c r="K115" i="6"/>
  <c r="P115" i="6"/>
  <c r="K116" i="6"/>
  <c r="P116" i="6"/>
  <c r="K117" i="6"/>
  <c r="P117" i="6"/>
  <c r="K118" i="6"/>
  <c r="P118" i="6"/>
  <c r="K119" i="6"/>
  <c r="P119" i="6"/>
  <c r="K120" i="6"/>
  <c r="P120" i="6"/>
  <c r="K121" i="6"/>
  <c r="P121" i="6"/>
  <c r="K122" i="6"/>
  <c r="P122" i="6"/>
  <c r="K123" i="6"/>
  <c r="P123" i="6"/>
  <c r="K124" i="6"/>
  <c r="P124" i="6"/>
  <c r="K125" i="6"/>
  <c r="P125" i="6"/>
  <c r="K126" i="6"/>
  <c r="P126" i="6"/>
  <c r="K127" i="6"/>
  <c r="P127" i="6"/>
  <c r="K128" i="6"/>
  <c r="P128" i="6"/>
  <c r="K129" i="6"/>
  <c r="P129" i="6"/>
  <c r="K130" i="6"/>
  <c r="P130" i="6"/>
  <c r="K131" i="6"/>
  <c r="P131" i="6"/>
  <c r="K132" i="6"/>
  <c r="P132" i="6"/>
  <c r="K133" i="6"/>
  <c r="P133" i="6"/>
  <c r="K134" i="6"/>
  <c r="P134" i="6"/>
  <c r="K135" i="6"/>
  <c r="P135" i="6"/>
  <c r="K136" i="6"/>
  <c r="P136" i="6"/>
  <c r="K137" i="6"/>
  <c r="P137" i="6"/>
  <c r="K138" i="6"/>
  <c r="P138" i="6"/>
  <c r="K139" i="6"/>
  <c r="P139" i="6"/>
  <c r="K140" i="6"/>
  <c r="P140" i="6"/>
  <c r="K141" i="6"/>
  <c r="P141" i="6"/>
  <c r="K142" i="6"/>
  <c r="P142" i="6"/>
  <c r="K143" i="6"/>
  <c r="P143" i="6"/>
  <c r="K144" i="6"/>
  <c r="P144" i="6"/>
  <c r="K145" i="6"/>
  <c r="P145" i="6"/>
  <c r="K146" i="6"/>
  <c r="P146" i="6"/>
  <c r="K147" i="6"/>
  <c r="P147" i="6"/>
  <c r="K148" i="6"/>
  <c r="P148" i="6"/>
  <c r="K149" i="6"/>
  <c r="P149" i="6"/>
  <c r="K150" i="6"/>
  <c r="P150" i="6"/>
  <c r="K151" i="6"/>
  <c r="P151" i="6"/>
  <c r="K152" i="6"/>
  <c r="P152" i="6"/>
  <c r="K153" i="6"/>
  <c r="P153" i="6"/>
  <c r="K154" i="6"/>
  <c r="P154" i="6"/>
  <c r="K155" i="6"/>
  <c r="P155" i="6"/>
  <c r="K156" i="6"/>
  <c r="P156" i="6"/>
  <c r="K157" i="6"/>
  <c r="P157" i="6"/>
  <c r="K158" i="6"/>
  <c r="P158" i="6"/>
  <c r="K159" i="6"/>
  <c r="P159" i="6"/>
  <c r="K160" i="6"/>
  <c r="P160" i="6"/>
  <c r="K161" i="6"/>
  <c r="P161" i="6"/>
  <c r="K162" i="6"/>
  <c r="P162" i="6"/>
  <c r="K163" i="6"/>
  <c r="P163" i="6"/>
  <c r="K164" i="6"/>
  <c r="P164" i="6"/>
  <c r="K165" i="6"/>
  <c r="P165" i="6"/>
  <c r="K166" i="6"/>
  <c r="P166" i="6"/>
  <c r="K167" i="6"/>
  <c r="P167" i="6"/>
  <c r="K168" i="6"/>
  <c r="P168" i="6"/>
  <c r="K169" i="6"/>
  <c r="P169" i="6"/>
  <c r="K170" i="6"/>
  <c r="P170" i="6"/>
  <c r="K171" i="6"/>
  <c r="P171" i="6"/>
  <c r="K172" i="6"/>
  <c r="P172" i="6"/>
  <c r="K173" i="6"/>
  <c r="P173" i="6"/>
  <c r="K174" i="6"/>
  <c r="P174" i="6"/>
  <c r="K175" i="6"/>
  <c r="P175" i="6"/>
  <c r="K176" i="6"/>
  <c r="P176" i="6"/>
  <c r="K177" i="6"/>
  <c r="P177" i="6"/>
  <c r="K178" i="6"/>
  <c r="P178" i="6"/>
  <c r="K179" i="6"/>
  <c r="P179" i="6"/>
  <c r="K180" i="6"/>
  <c r="P180" i="6"/>
  <c r="K181" i="6"/>
  <c r="P181" i="6"/>
  <c r="K182" i="6"/>
  <c r="P182" i="6"/>
  <c r="K183" i="6"/>
  <c r="P183" i="6"/>
  <c r="K184" i="6"/>
  <c r="P184" i="6"/>
  <c r="K185" i="6"/>
  <c r="P185" i="6"/>
  <c r="K186" i="6"/>
  <c r="P186" i="6"/>
  <c r="K187" i="6"/>
  <c r="P187" i="6"/>
  <c r="K188" i="6"/>
  <c r="P188" i="6"/>
  <c r="K189" i="6"/>
  <c r="P189" i="6"/>
  <c r="K190" i="6"/>
  <c r="P190" i="6"/>
  <c r="K191" i="6"/>
  <c r="P191" i="6"/>
  <c r="K192" i="6"/>
  <c r="P192" i="6"/>
  <c r="K193" i="6"/>
  <c r="P193" i="6"/>
  <c r="K194" i="6"/>
  <c r="P194" i="6"/>
  <c r="K195" i="6"/>
  <c r="P195" i="6"/>
  <c r="K196" i="6"/>
  <c r="P196" i="6"/>
  <c r="K197" i="6"/>
  <c r="P197" i="6"/>
  <c r="K198" i="6"/>
  <c r="P198" i="6"/>
  <c r="K199" i="6"/>
  <c r="P199" i="6"/>
  <c r="K200" i="6"/>
  <c r="P200" i="6"/>
  <c r="K201" i="6"/>
  <c r="P201" i="6"/>
  <c r="K202" i="6"/>
  <c r="P202" i="6"/>
  <c r="K203" i="6"/>
  <c r="P203" i="6"/>
  <c r="K204" i="6"/>
  <c r="P204" i="6"/>
  <c r="K205" i="6"/>
  <c r="P205" i="6"/>
  <c r="K206" i="6"/>
  <c r="P206" i="6"/>
  <c r="K207" i="6"/>
  <c r="P207" i="6"/>
  <c r="K208" i="6"/>
  <c r="P208" i="6"/>
  <c r="K209" i="6"/>
  <c r="P209" i="6"/>
  <c r="K210" i="6"/>
  <c r="P210" i="6"/>
  <c r="K211" i="6"/>
  <c r="P211" i="6"/>
  <c r="K212" i="6"/>
  <c r="P212" i="6"/>
  <c r="K213" i="6"/>
  <c r="P213" i="6"/>
  <c r="K214" i="6"/>
  <c r="P214" i="6"/>
  <c r="K215" i="6"/>
  <c r="P215" i="6"/>
  <c r="K216" i="6"/>
  <c r="P216" i="6"/>
  <c r="K217" i="6"/>
  <c r="P217" i="6"/>
  <c r="K218" i="6"/>
  <c r="P218" i="6"/>
  <c r="K219" i="6"/>
  <c r="P219" i="6"/>
  <c r="K220" i="6"/>
  <c r="P220" i="6"/>
  <c r="K221" i="6"/>
  <c r="P221" i="6"/>
  <c r="K222" i="6"/>
  <c r="P222" i="6"/>
  <c r="K223" i="6"/>
  <c r="P223" i="6"/>
  <c r="K224" i="6"/>
  <c r="P224" i="6"/>
  <c r="K225" i="6"/>
  <c r="P225" i="6"/>
  <c r="K226" i="6"/>
  <c r="P226" i="6"/>
  <c r="K227" i="6"/>
  <c r="P227" i="6"/>
  <c r="K228" i="6"/>
  <c r="P228" i="6"/>
  <c r="K229" i="6"/>
  <c r="P229" i="6"/>
  <c r="K230" i="6"/>
  <c r="P230" i="6"/>
  <c r="K231" i="6"/>
  <c r="P231" i="6"/>
  <c r="K232" i="6"/>
  <c r="P232" i="6"/>
  <c r="K233" i="6"/>
  <c r="P233" i="6"/>
  <c r="K234" i="6"/>
  <c r="P234" i="6"/>
  <c r="K235" i="6"/>
  <c r="P235" i="6"/>
  <c r="K236" i="6"/>
  <c r="P236" i="6"/>
  <c r="K237" i="6"/>
  <c r="P237" i="6"/>
  <c r="K238" i="6"/>
  <c r="P238" i="6"/>
  <c r="K239" i="6"/>
  <c r="P239" i="6"/>
  <c r="K240" i="6"/>
  <c r="P240" i="6"/>
  <c r="K241" i="6"/>
  <c r="P241" i="6"/>
  <c r="K242" i="6"/>
  <c r="P242" i="6"/>
  <c r="K243" i="6"/>
  <c r="P243" i="6"/>
  <c r="K244" i="6"/>
  <c r="P244" i="6"/>
  <c r="K245" i="6"/>
  <c r="P245" i="6"/>
  <c r="K246" i="6"/>
  <c r="P246" i="6"/>
  <c r="K247" i="6"/>
  <c r="P247" i="6"/>
  <c r="K248" i="6"/>
  <c r="P248" i="6"/>
  <c r="K249" i="6"/>
  <c r="P249" i="6"/>
  <c r="K250" i="6"/>
  <c r="P250" i="6"/>
  <c r="K251" i="6"/>
  <c r="P251" i="6"/>
  <c r="K252" i="6"/>
  <c r="P252" i="6"/>
  <c r="K253" i="6"/>
  <c r="P253" i="6"/>
  <c r="K254" i="6"/>
  <c r="P254" i="6"/>
  <c r="K255" i="6"/>
  <c r="P255" i="6"/>
  <c r="K256" i="6"/>
  <c r="P256" i="6"/>
  <c r="K257" i="6"/>
  <c r="P257" i="6"/>
  <c r="K258" i="6"/>
  <c r="P258" i="6"/>
  <c r="K259" i="6"/>
  <c r="P259" i="6"/>
  <c r="K260" i="6"/>
  <c r="P260" i="6"/>
  <c r="K261" i="6"/>
  <c r="P261" i="6"/>
  <c r="K262" i="6"/>
  <c r="P262" i="6"/>
  <c r="K263" i="6"/>
  <c r="P263" i="6"/>
  <c r="K264" i="6"/>
  <c r="P264" i="6"/>
  <c r="K265" i="6"/>
  <c r="P265" i="6"/>
  <c r="K266" i="6"/>
  <c r="P266" i="6"/>
  <c r="K267" i="6"/>
  <c r="P267" i="6"/>
  <c r="K268" i="6"/>
  <c r="P268" i="6"/>
  <c r="K269" i="6"/>
  <c r="P269" i="6"/>
  <c r="K270" i="6"/>
  <c r="P270" i="6"/>
  <c r="K271" i="6"/>
  <c r="P271" i="6"/>
  <c r="K272" i="6"/>
  <c r="P272" i="6"/>
  <c r="K273" i="6"/>
  <c r="P273" i="6"/>
  <c r="K274" i="6"/>
  <c r="P274" i="6"/>
  <c r="K275" i="6"/>
  <c r="P275" i="6"/>
  <c r="K276" i="6"/>
  <c r="P276" i="6"/>
  <c r="K277" i="6"/>
  <c r="P277" i="6"/>
  <c r="K278" i="6"/>
  <c r="P278" i="6"/>
  <c r="K279" i="6"/>
  <c r="P279" i="6"/>
  <c r="K280" i="6"/>
  <c r="P280" i="6"/>
  <c r="K281" i="6"/>
  <c r="P281" i="6"/>
  <c r="K282" i="6"/>
  <c r="P282" i="6"/>
  <c r="K283" i="6"/>
  <c r="P283" i="6"/>
  <c r="K284" i="6"/>
  <c r="P284" i="6"/>
  <c r="K285" i="6"/>
  <c r="P285" i="6"/>
  <c r="K286" i="6"/>
  <c r="P286" i="6"/>
  <c r="K287" i="6"/>
  <c r="P287" i="6"/>
  <c r="K288" i="6"/>
  <c r="P288" i="6"/>
  <c r="K289" i="6"/>
  <c r="P289" i="6"/>
  <c r="K290" i="6"/>
  <c r="P290" i="6"/>
  <c r="K291" i="6"/>
  <c r="P291" i="6"/>
  <c r="K292" i="6"/>
  <c r="P292" i="6"/>
  <c r="K293" i="6"/>
  <c r="P293" i="6"/>
  <c r="K294" i="6"/>
  <c r="P294" i="6"/>
  <c r="K295" i="6"/>
  <c r="P295" i="6"/>
  <c r="K296" i="6"/>
  <c r="P296" i="6"/>
  <c r="K297" i="6"/>
  <c r="P297" i="6"/>
  <c r="K298" i="6"/>
  <c r="P298" i="6"/>
  <c r="K299" i="6"/>
  <c r="P299" i="6"/>
  <c r="K300" i="6"/>
  <c r="P300" i="6"/>
  <c r="K301" i="6"/>
  <c r="P301" i="6"/>
  <c r="K302" i="6"/>
  <c r="P302" i="6"/>
  <c r="K303" i="6"/>
  <c r="P303" i="6"/>
  <c r="K304" i="6"/>
  <c r="P304" i="6"/>
  <c r="K305" i="6"/>
  <c r="P305" i="6"/>
  <c r="K306" i="6"/>
  <c r="P306" i="6"/>
  <c r="K307" i="6"/>
  <c r="P307" i="6"/>
  <c r="K308" i="6"/>
  <c r="P308" i="6"/>
  <c r="K309" i="6"/>
  <c r="P309" i="6"/>
  <c r="K310" i="6"/>
  <c r="P310" i="6"/>
  <c r="K311" i="6"/>
  <c r="P311" i="6"/>
  <c r="K312" i="6"/>
  <c r="P312" i="6"/>
  <c r="K313" i="6"/>
  <c r="P313" i="6"/>
  <c r="K314" i="6"/>
  <c r="P314" i="6"/>
  <c r="K315" i="6"/>
  <c r="P315" i="6"/>
  <c r="K316" i="6"/>
  <c r="P316" i="6"/>
  <c r="K317" i="6"/>
  <c r="P317" i="6"/>
  <c r="K318" i="6"/>
  <c r="P318" i="6"/>
  <c r="K319" i="6"/>
  <c r="P319" i="6"/>
  <c r="K320" i="6"/>
  <c r="P320" i="6"/>
  <c r="K321" i="6"/>
  <c r="P321" i="6"/>
  <c r="K322" i="6"/>
  <c r="P322" i="6"/>
  <c r="K323" i="6"/>
  <c r="P323" i="6"/>
  <c r="K324" i="6"/>
  <c r="P324" i="6"/>
  <c r="K325" i="6"/>
  <c r="P325" i="6"/>
  <c r="K326" i="6"/>
  <c r="P326" i="6"/>
  <c r="K327" i="6"/>
  <c r="P327" i="6"/>
  <c r="K328" i="6"/>
  <c r="P328" i="6"/>
  <c r="K329" i="6"/>
  <c r="P329" i="6"/>
  <c r="K330" i="6"/>
  <c r="P330" i="6"/>
  <c r="K331" i="6"/>
  <c r="P331" i="6"/>
  <c r="K332" i="6"/>
  <c r="P332" i="6"/>
  <c r="K333" i="6"/>
  <c r="P333" i="6"/>
  <c r="K334" i="6"/>
  <c r="P334" i="6"/>
  <c r="K335" i="6"/>
  <c r="P335" i="6"/>
  <c r="K336" i="6"/>
  <c r="P336" i="6"/>
  <c r="K337" i="6"/>
  <c r="P337" i="6"/>
  <c r="K338" i="6"/>
  <c r="P338" i="6"/>
  <c r="K339" i="6"/>
  <c r="P339" i="6"/>
  <c r="K340" i="6"/>
  <c r="P340" i="6"/>
  <c r="K341" i="6"/>
  <c r="P341" i="6"/>
  <c r="K342" i="6"/>
  <c r="P342" i="6"/>
  <c r="K343" i="6"/>
  <c r="P343" i="6"/>
  <c r="K344" i="6"/>
  <c r="P344" i="6"/>
  <c r="K345" i="6"/>
  <c r="P345" i="6"/>
  <c r="K346" i="6"/>
  <c r="P346" i="6"/>
  <c r="K347" i="6"/>
  <c r="P347" i="6"/>
  <c r="K348" i="6"/>
  <c r="P348" i="6"/>
  <c r="K349" i="6"/>
  <c r="P349" i="6"/>
  <c r="K350" i="6"/>
  <c r="P350" i="6"/>
  <c r="K351" i="6"/>
  <c r="P351" i="6"/>
  <c r="K352" i="6"/>
  <c r="P352" i="6"/>
  <c r="K353" i="6"/>
  <c r="P353" i="6"/>
  <c r="K354" i="6"/>
  <c r="P354" i="6"/>
  <c r="K355" i="6"/>
  <c r="P355" i="6"/>
  <c r="K356" i="6"/>
  <c r="P356" i="6"/>
  <c r="K357" i="6"/>
  <c r="P357" i="6"/>
  <c r="K358" i="6"/>
  <c r="P358" i="6"/>
  <c r="K359" i="6"/>
  <c r="P359" i="6"/>
  <c r="K360" i="6"/>
  <c r="P360" i="6"/>
  <c r="K361" i="6"/>
  <c r="P361" i="6"/>
  <c r="K362" i="6"/>
  <c r="P362" i="6"/>
  <c r="K363" i="6"/>
  <c r="P363" i="6"/>
  <c r="K364" i="6"/>
  <c r="P364" i="6"/>
  <c r="K365" i="6"/>
  <c r="P365" i="6"/>
  <c r="K366" i="6"/>
  <c r="P366" i="6"/>
  <c r="K367" i="6"/>
  <c r="P367" i="6"/>
  <c r="K368" i="6"/>
  <c r="P368" i="6"/>
  <c r="K369" i="6"/>
  <c r="P369" i="6"/>
  <c r="K370" i="6"/>
  <c r="P370" i="6"/>
  <c r="K371" i="6"/>
  <c r="P371" i="6"/>
  <c r="K372" i="6"/>
  <c r="P372" i="6"/>
  <c r="K373" i="6"/>
  <c r="P373" i="6"/>
  <c r="K374" i="6"/>
  <c r="P374" i="6"/>
  <c r="K375" i="6"/>
  <c r="P375" i="6"/>
  <c r="K376" i="6"/>
  <c r="P376" i="6"/>
  <c r="K377" i="6"/>
  <c r="P377" i="6"/>
  <c r="K5" i="6"/>
  <c r="P5" i="6"/>
  <c r="AA20" i="6"/>
  <c r="J6" i="6"/>
  <c r="O6" i="6"/>
  <c r="J7" i="6"/>
  <c r="O7" i="6"/>
  <c r="J8" i="6"/>
  <c r="O8" i="6"/>
  <c r="J9" i="6"/>
  <c r="O9" i="6"/>
  <c r="J10" i="6"/>
  <c r="O10" i="6"/>
  <c r="J11" i="6"/>
  <c r="O11" i="6"/>
  <c r="J12" i="6"/>
  <c r="O12" i="6"/>
  <c r="J13" i="6"/>
  <c r="O13" i="6"/>
  <c r="J14" i="6"/>
  <c r="O14" i="6"/>
  <c r="J15" i="6"/>
  <c r="O15" i="6"/>
  <c r="J16" i="6"/>
  <c r="O16" i="6"/>
  <c r="J17" i="6"/>
  <c r="O17" i="6"/>
  <c r="J18" i="6"/>
  <c r="O18" i="6"/>
  <c r="J19" i="6"/>
  <c r="O19" i="6"/>
  <c r="J20" i="6"/>
  <c r="O20" i="6"/>
  <c r="J21" i="6"/>
  <c r="O21" i="6"/>
  <c r="J22" i="6"/>
  <c r="O22" i="6"/>
  <c r="J23" i="6"/>
  <c r="O23" i="6"/>
  <c r="J24" i="6"/>
  <c r="O24" i="6"/>
  <c r="J25" i="6"/>
  <c r="O25" i="6"/>
  <c r="J26" i="6"/>
  <c r="O26" i="6"/>
  <c r="J27" i="6"/>
  <c r="O27" i="6"/>
  <c r="J28" i="6"/>
  <c r="O28" i="6"/>
  <c r="J29" i="6"/>
  <c r="O29" i="6"/>
  <c r="J30" i="6"/>
  <c r="O30" i="6"/>
  <c r="J31" i="6"/>
  <c r="O31" i="6"/>
  <c r="J32" i="6"/>
  <c r="O32" i="6"/>
  <c r="J33" i="6"/>
  <c r="O33" i="6"/>
  <c r="J34" i="6"/>
  <c r="O34" i="6"/>
  <c r="J35" i="6"/>
  <c r="O35" i="6"/>
  <c r="J36" i="6"/>
  <c r="O36" i="6"/>
  <c r="J37" i="6"/>
  <c r="O37" i="6"/>
  <c r="J38" i="6"/>
  <c r="O38" i="6"/>
  <c r="J39" i="6"/>
  <c r="O39" i="6"/>
  <c r="J40" i="6"/>
  <c r="O40" i="6"/>
  <c r="J41" i="6"/>
  <c r="O41" i="6"/>
  <c r="J42" i="6"/>
  <c r="O42" i="6"/>
  <c r="J43" i="6"/>
  <c r="O43" i="6"/>
  <c r="J44" i="6"/>
  <c r="O44" i="6"/>
  <c r="J45" i="6"/>
  <c r="O45" i="6"/>
  <c r="J46" i="6"/>
  <c r="O46" i="6"/>
  <c r="J47" i="6"/>
  <c r="O47" i="6"/>
  <c r="J48" i="6"/>
  <c r="O48" i="6"/>
  <c r="J49" i="6"/>
  <c r="O49" i="6"/>
  <c r="J50" i="6"/>
  <c r="O50" i="6"/>
  <c r="J51" i="6"/>
  <c r="O51" i="6"/>
  <c r="J52" i="6"/>
  <c r="O52" i="6"/>
  <c r="J53" i="6"/>
  <c r="O53" i="6"/>
  <c r="J54" i="6"/>
  <c r="O54" i="6"/>
  <c r="J55" i="6"/>
  <c r="O55" i="6"/>
  <c r="J56" i="6"/>
  <c r="O56" i="6"/>
  <c r="J57" i="6"/>
  <c r="O57" i="6"/>
  <c r="J58" i="6"/>
  <c r="O58" i="6"/>
  <c r="J59" i="6"/>
  <c r="O59" i="6"/>
  <c r="J60" i="6"/>
  <c r="O60" i="6"/>
  <c r="J61" i="6"/>
  <c r="O61" i="6"/>
  <c r="J62" i="6"/>
  <c r="O62" i="6"/>
  <c r="J63" i="6"/>
  <c r="O63" i="6"/>
  <c r="J64" i="6"/>
  <c r="O64" i="6"/>
  <c r="J65" i="6"/>
  <c r="O65" i="6"/>
  <c r="J66" i="6"/>
  <c r="O66" i="6"/>
  <c r="J67" i="6"/>
  <c r="O67" i="6"/>
  <c r="J68" i="6"/>
  <c r="O68" i="6"/>
  <c r="J69" i="6"/>
  <c r="O69" i="6"/>
  <c r="J70" i="6"/>
  <c r="O70" i="6"/>
  <c r="J71" i="6"/>
  <c r="O71" i="6"/>
  <c r="J72" i="6"/>
  <c r="O72" i="6"/>
  <c r="J73" i="6"/>
  <c r="O73" i="6"/>
  <c r="J74" i="6"/>
  <c r="O74" i="6"/>
  <c r="J75" i="6"/>
  <c r="O75" i="6"/>
  <c r="J76" i="6"/>
  <c r="O76" i="6"/>
  <c r="J77" i="6"/>
  <c r="O77" i="6"/>
  <c r="J78" i="6"/>
  <c r="O78" i="6"/>
  <c r="J79" i="6"/>
  <c r="O79" i="6"/>
  <c r="J80" i="6"/>
  <c r="O80" i="6"/>
  <c r="J81" i="6"/>
  <c r="O81" i="6"/>
  <c r="J82" i="6"/>
  <c r="O82" i="6"/>
  <c r="J83" i="6"/>
  <c r="O83" i="6"/>
  <c r="J84" i="6"/>
  <c r="O84" i="6"/>
  <c r="J85" i="6"/>
  <c r="O85" i="6"/>
  <c r="J86" i="6"/>
  <c r="O86" i="6"/>
  <c r="J87" i="6"/>
  <c r="O87" i="6"/>
  <c r="J88" i="6"/>
  <c r="O88" i="6"/>
  <c r="J89" i="6"/>
  <c r="O89" i="6"/>
  <c r="J90" i="6"/>
  <c r="O90" i="6"/>
  <c r="J91" i="6"/>
  <c r="O91" i="6"/>
  <c r="J92" i="6"/>
  <c r="O92" i="6"/>
  <c r="J93" i="6"/>
  <c r="O93" i="6"/>
  <c r="J94" i="6"/>
  <c r="O94" i="6"/>
  <c r="J95" i="6"/>
  <c r="O95" i="6"/>
  <c r="J96" i="6"/>
  <c r="O96" i="6"/>
  <c r="J97" i="6"/>
  <c r="O97" i="6"/>
  <c r="J98" i="6"/>
  <c r="O98" i="6"/>
  <c r="J99" i="6"/>
  <c r="O99" i="6"/>
  <c r="J100" i="6"/>
  <c r="O100" i="6"/>
  <c r="J101" i="6"/>
  <c r="O101" i="6"/>
  <c r="J102" i="6"/>
  <c r="O102" i="6"/>
  <c r="J103" i="6"/>
  <c r="O103" i="6"/>
  <c r="J104" i="6"/>
  <c r="O104" i="6"/>
  <c r="J105" i="6"/>
  <c r="O105" i="6"/>
  <c r="J106" i="6"/>
  <c r="O106" i="6"/>
  <c r="J107" i="6"/>
  <c r="O107" i="6"/>
  <c r="J108" i="6"/>
  <c r="O108" i="6"/>
  <c r="J109" i="6"/>
  <c r="O109" i="6"/>
  <c r="J110" i="6"/>
  <c r="O110" i="6"/>
  <c r="J111" i="6"/>
  <c r="O111" i="6"/>
  <c r="J112" i="6"/>
  <c r="O112" i="6"/>
  <c r="J113" i="6"/>
  <c r="O113" i="6"/>
  <c r="J114" i="6"/>
  <c r="O114" i="6"/>
  <c r="J115" i="6"/>
  <c r="O115" i="6"/>
  <c r="J116" i="6"/>
  <c r="O116" i="6"/>
  <c r="J117" i="6"/>
  <c r="O117" i="6"/>
  <c r="J118" i="6"/>
  <c r="O118" i="6"/>
  <c r="J119" i="6"/>
  <c r="O119" i="6"/>
  <c r="J120" i="6"/>
  <c r="O120" i="6"/>
  <c r="J121" i="6"/>
  <c r="O121" i="6"/>
  <c r="J122" i="6"/>
  <c r="O122" i="6"/>
  <c r="J123" i="6"/>
  <c r="O123" i="6"/>
  <c r="J124" i="6"/>
  <c r="O124" i="6"/>
  <c r="J125" i="6"/>
  <c r="O125" i="6"/>
  <c r="J126" i="6"/>
  <c r="O126" i="6"/>
  <c r="J127" i="6"/>
  <c r="O127" i="6"/>
  <c r="J128" i="6"/>
  <c r="O128" i="6"/>
  <c r="J129" i="6"/>
  <c r="O129" i="6"/>
  <c r="J130" i="6"/>
  <c r="O130" i="6"/>
  <c r="J131" i="6"/>
  <c r="O131" i="6"/>
  <c r="J132" i="6"/>
  <c r="O132" i="6"/>
  <c r="J133" i="6"/>
  <c r="O133" i="6"/>
  <c r="J134" i="6"/>
  <c r="O134" i="6"/>
  <c r="J135" i="6"/>
  <c r="O135" i="6"/>
  <c r="J136" i="6"/>
  <c r="O136" i="6"/>
  <c r="J137" i="6"/>
  <c r="O137" i="6"/>
  <c r="J138" i="6"/>
  <c r="O138" i="6"/>
  <c r="J139" i="6"/>
  <c r="O139" i="6"/>
  <c r="J140" i="6"/>
  <c r="O140" i="6"/>
  <c r="J141" i="6"/>
  <c r="O141" i="6"/>
  <c r="J142" i="6"/>
  <c r="O142" i="6"/>
  <c r="J143" i="6"/>
  <c r="O143" i="6"/>
  <c r="J144" i="6"/>
  <c r="O144" i="6"/>
  <c r="J145" i="6"/>
  <c r="O145" i="6"/>
  <c r="J146" i="6"/>
  <c r="O146" i="6"/>
  <c r="J147" i="6"/>
  <c r="O147" i="6"/>
  <c r="J148" i="6"/>
  <c r="O148" i="6"/>
  <c r="J149" i="6"/>
  <c r="O149" i="6"/>
  <c r="J150" i="6"/>
  <c r="O150" i="6"/>
  <c r="J151" i="6"/>
  <c r="O151" i="6"/>
  <c r="J152" i="6"/>
  <c r="O152" i="6"/>
  <c r="J153" i="6"/>
  <c r="O153" i="6"/>
  <c r="J154" i="6"/>
  <c r="O154" i="6"/>
  <c r="J155" i="6"/>
  <c r="O155" i="6"/>
  <c r="J156" i="6"/>
  <c r="O156" i="6"/>
  <c r="J157" i="6"/>
  <c r="O157" i="6"/>
  <c r="J158" i="6"/>
  <c r="O158" i="6"/>
  <c r="J159" i="6"/>
  <c r="O159" i="6"/>
  <c r="J160" i="6"/>
  <c r="O160" i="6"/>
  <c r="J161" i="6"/>
  <c r="O161" i="6"/>
  <c r="J162" i="6"/>
  <c r="O162" i="6"/>
  <c r="J163" i="6"/>
  <c r="O163" i="6"/>
  <c r="J164" i="6"/>
  <c r="O164" i="6"/>
  <c r="J165" i="6"/>
  <c r="O165" i="6"/>
  <c r="J166" i="6"/>
  <c r="O166" i="6"/>
  <c r="J167" i="6"/>
  <c r="O167" i="6"/>
  <c r="J168" i="6"/>
  <c r="O168" i="6"/>
  <c r="J169" i="6"/>
  <c r="O169" i="6"/>
  <c r="J170" i="6"/>
  <c r="O170" i="6"/>
  <c r="J171" i="6"/>
  <c r="O171" i="6"/>
  <c r="J172" i="6"/>
  <c r="O172" i="6"/>
  <c r="J173" i="6"/>
  <c r="O173" i="6"/>
  <c r="J174" i="6"/>
  <c r="O174" i="6"/>
  <c r="J175" i="6"/>
  <c r="O175" i="6"/>
  <c r="J176" i="6"/>
  <c r="O176" i="6"/>
  <c r="J177" i="6"/>
  <c r="O177" i="6"/>
  <c r="J178" i="6"/>
  <c r="O178" i="6"/>
  <c r="J179" i="6"/>
  <c r="O179" i="6"/>
  <c r="J180" i="6"/>
  <c r="O180" i="6"/>
  <c r="J181" i="6"/>
  <c r="O181" i="6"/>
  <c r="J182" i="6"/>
  <c r="O182" i="6"/>
  <c r="J183" i="6"/>
  <c r="O183" i="6"/>
  <c r="J184" i="6"/>
  <c r="O184" i="6"/>
  <c r="J185" i="6"/>
  <c r="O185" i="6"/>
  <c r="J186" i="6"/>
  <c r="O186" i="6"/>
  <c r="J187" i="6"/>
  <c r="O187" i="6"/>
  <c r="J188" i="6"/>
  <c r="O188" i="6"/>
  <c r="J189" i="6"/>
  <c r="O189" i="6"/>
  <c r="J190" i="6"/>
  <c r="O190" i="6"/>
  <c r="J191" i="6"/>
  <c r="O191" i="6"/>
  <c r="J192" i="6"/>
  <c r="O192" i="6"/>
  <c r="J193" i="6"/>
  <c r="O193" i="6"/>
  <c r="J194" i="6"/>
  <c r="O194" i="6"/>
  <c r="J195" i="6"/>
  <c r="O195" i="6"/>
  <c r="J196" i="6"/>
  <c r="O196" i="6"/>
  <c r="J197" i="6"/>
  <c r="O197" i="6"/>
  <c r="J198" i="6"/>
  <c r="O198" i="6"/>
  <c r="J199" i="6"/>
  <c r="O199" i="6"/>
  <c r="J200" i="6"/>
  <c r="O200" i="6"/>
  <c r="J201" i="6"/>
  <c r="O201" i="6"/>
  <c r="J202" i="6"/>
  <c r="O202" i="6"/>
  <c r="J203" i="6"/>
  <c r="O203" i="6"/>
  <c r="J204" i="6"/>
  <c r="O204" i="6"/>
  <c r="J205" i="6"/>
  <c r="O205" i="6"/>
  <c r="J206" i="6"/>
  <c r="O206" i="6"/>
  <c r="J207" i="6"/>
  <c r="O207" i="6"/>
  <c r="J208" i="6"/>
  <c r="O208" i="6"/>
  <c r="J209" i="6"/>
  <c r="O209" i="6"/>
  <c r="J210" i="6"/>
  <c r="O210" i="6"/>
  <c r="J211" i="6"/>
  <c r="O211" i="6"/>
  <c r="J212" i="6"/>
  <c r="O212" i="6"/>
  <c r="J213" i="6"/>
  <c r="O213" i="6"/>
  <c r="J214" i="6"/>
  <c r="O214" i="6"/>
  <c r="J215" i="6"/>
  <c r="O215" i="6"/>
  <c r="J216" i="6"/>
  <c r="O216" i="6"/>
  <c r="J217" i="6"/>
  <c r="O217" i="6"/>
  <c r="J218" i="6"/>
  <c r="O218" i="6"/>
  <c r="J219" i="6"/>
  <c r="O219" i="6"/>
  <c r="J220" i="6"/>
  <c r="O220" i="6"/>
  <c r="J221" i="6"/>
  <c r="O221" i="6"/>
  <c r="J222" i="6"/>
  <c r="O222" i="6"/>
  <c r="J223" i="6"/>
  <c r="O223" i="6"/>
  <c r="J224" i="6"/>
  <c r="O224" i="6"/>
  <c r="J225" i="6"/>
  <c r="O225" i="6"/>
  <c r="J226" i="6"/>
  <c r="O226" i="6"/>
  <c r="J227" i="6"/>
  <c r="O227" i="6"/>
  <c r="J228" i="6"/>
  <c r="O228" i="6"/>
  <c r="J229" i="6"/>
  <c r="O229" i="6"/>
  <c r="J230" i="6"/>
  <c r="O230" i="6"/>
  <c r="J231" i="6"/>
  <c r="O231" i="6"/>
  <c r="J232" i="6"/>
  <c r="O232" i="6"/>
  <c r="J233" i="6"/>
  <c r="O233" i="6"/>
  <c r="J234" i="6"/>
  <c r="O234" i="6"/>
  <c r="J235" i="6"/>
  <c r="O235" i="6"/>
  <c r="J236" i="6"/>
  <c r="O236" i="6"/>
  <c r="J237" i="6"/>
  <c r="O237" i="6"/>
  <c r="J238" i="6"/>
  <c r="O238" i="6"/>
  <c r="J239" i="6"/>
  <c r="O239" i="6"/>
  <c r="J240" i="6"/>
  <c r="O240" i="6"/>
  <c r="J241" i="6"/>
  <c r="O241" i="6"/>
  <c r="J242" i="6"/>
  <c r="O242" i="6"/>
  <c r="J243" i="6"/>
  <c r="O243" i="6"/>
  <c r="J244" i="6"/>
  <c r="O244" i="6"/>
  <c r="J245" i="6"/>
  <c r="O245" i="6"/>
  <c r="J246" i="6"/>
  <c r="O246" i="6"/>
  <c r="J247" i="6"/>
  <c r="O247" i="6"/>
  <c r="J248" i="6"/>
  <c r="O248" i="6"/>
  <c r="J249" i="6"/>
  <c r="O249" i="6"/>
  <c r="J250" i="6"/>
  <c r="O250" i="6"/>
  <c r="J251" i="6"/>
  <c r="O251" i="6"/>
  <c r="J252" i="6"/>
  <c r="O252" i="6"/>
  <c r="J253" i="6"/>
  <c r="O253" i="6"/>
  <c r="J254" i="6"/>
  <c r="O254" i="6"/>
  <c r="J255" i="6"/>
  <c r="O255" i="6"/>
  <c r="J256" i="6"/>
  <c r="O256" i="6"/>
  <c r="J257" i="6"/>
  <c r="O257" i="6"/>
  <c r="J258" i="6"/>
  <c r="O258" i="6"/>
  <c r="J259" i="6"/>
  <c r="O259" i="6"/>
  <c r="J260" i="6"/>
  <c r="O260" i="6"/>
  <c r="J261" i="6"/>
  <c r="O261" i="6"/>
  <c r="J262" i="6"/>
  <c r="O262" i="6"/>
  <c r="J263" i="6"/>
  <c r="O263" i="6"/>
  <c r="J264" i="6"/>
  <c r="O264" i="6"/>
  <c r="J265" i="6"/>
  <c r="O265" i="6"/>
  <c r="J266" i="6"/>
  <c r="O266" i="6"/>
  <c r="J267" i="6"/>
  <c r="O267" i="6"/>
  <c r="J268" i="6"/>
  <c r="O268" i="6"/>
  <c r="J269" i="6"/>
  <c r="O269" i="6"/>
  <c r="J270" i="6"/>
  <c r="O270" i="6"/>
  <c r="J271" i="6"/>
  <c r="O271" i="6"/>
  <c r="J272" i="6"/>
  <c r="O272" i="6"/>
  <c r="J273" i="6"/>
  <c r="O273" i="6"/>
  <c r="J274" i="6"/>
  <c r="O274" i="6"/>
  <c r="J275" i="6"/>
  <c r="O275" i="6"/>
  <c r="J276" i="6"/>
  <c r="O276" i="6"/>
  <c r="J277" i="6"/>
  <c r="O277" i="6"/>
  <c r="J278" i="6"/>
  <c r="O278" i="6"/>
  <c r="J279" i="6"/>
  <c r="O279" i="6"/>
  <c r="J280" i="6"/>
  <c r="O280" i="6"/>
  <c r="J281" i="6"/>
  <c r="O281" i="6"/>
  <c r="J282" i="6"/>
  <c r="O282" i="6"/>
  <c r="J283" i="6"/>
  <c r="O283" i="6"/>
  <c r="J284" i="6"/>
  <c r="O284" i="6"/>
  <c r="J285" i="6"/>
  <c r="O285" i="6"/>
  <c r="J286" i="6"/>
  <c r="O286" i="6"/>
  <c r="J287" i="6"/>
  <c r="O287" i="6"/>
  <c r="J288" i="6"/>
  <c r="O288" i="6"/>
  <c r="J289" i="6"/>
  <c r="O289" i="6"/>
  <c r="J290" i="6"/>
  <c r="O290" i="6"/>
  <c r="J291" i="6"/>
  <c r="O291" i="6"/>
  <c r="J292" i="6"/>
  <c r="O292" i="6"/>
  <c r="J293" i="6"/>
  <c r="O293" i="6"/>
  <c r="J294" i="6"/>
  <c r="O294" i="6"/>
  <c r="J295" i="6"/>
  <c r="O295" i="6"/>
  <c r="J296" i="6"/>
  <c r="O296" i="6"/>
  <c r="J297" i="6"/>
  <c r="O297" i="6"/>
  <c r="J298" i="6"/>
  <c r="O298" i="6"/>
  <c r="J299" i="6"/>
  <c r="O299" i="6"/>
  <c r="J300" i="6"/>
  <c r="O300" i="6"/>
  <c r="J301" i="6"/>
  <c r="O301" i="6"/>
  <c r="J302" i="6"/>
  <c r="O302" i="6"/>
  <c r="J303" i="6"/>
  <c r="O303" i="6"/>
  <c r="J304" i="6"/>
  <c r="O304" i="6"/>
  <c r="J305" i="6"/>
  <c r="O305" i="6"/>
  <c r="J306" i="6"/>
  <c r="O306" i="6"/>
  <c r="J307" i="6"/>
  <c r="O307" i="6"/>
  <c r="J308" i="6"/>
  <c r="O308" i="6"/>
  <c r="J309" i="6"/>
  <c r="O309" i="6"/>
  <c r="J310" i="6"/>
  <c r="O310" i="6"/>
  <c r="J311" i="6"/>
  <c r="O311" i="6"/>
  <c r="J312" i="6"/>
  <c r="O312" i="6"/>
  <c r="J313" i="6"/>
  <c r="O313" i="6"/>
  <c r="J314" i="6"/>
  <c r="O314" i="6"/>
  <c r="J315" i="6"/>
  <c r="O315" i="6"/>
  <c r="J316" i="6"/>
  <c r="O316" i="6"/>
  <c r="J317" i="6"/>
  <c r="O317" i="6"/>
  <c r="J318" i="6"/>
  <c r="O318" i="6"/>
  <c r="J319" i="6"/>
  <c r="O319" i="6"/>
  <c r="J320" i="6"/>
  <c r="O320" i="6"/>
  <c r="J321" i="6"/>
  <c r="O321" i="6"/>
  <c r="J322" i="6"/>
  <c r="O322" i="6"/>
  <c r="J323" i="6"/>
  <c r="O323" i="6"/>
  <c r="J324" i="6"/>
  <c r="O324" i="6"/>
  <c r="J325" i="6"/>
  <c r="O325" i="6"/>
  <c r="J326" i="6"/>
  <c r="O326" i="6"/>
  <c r="J327" i="6"/>
  <c r="O327" i="6"/>
  <c r="J328" i="6"/>
  <c r="O328" i="6"/>
  <c r="J329" i="6"/>
  <c r="O329" i="6"/>
  <c r="J330" i="6"/>
  <c r="O330" i="6"/>
  <c r="J331" i="6"/>
  <c r="O331" i="6"/>
  <c r="J332" i="6"/>
  <c r="O332" i="6"/>
  <c r="J333" i="6"/>
  <c r="O333" i="6"/>
  <c r="J334" i="6"/>
  <c r="O334" i="6"/>
  <c r="J335" i="6"/>
  <c r="O335" i="6"/>
  <c r="J336" i="6"/>
  <c r="O336" i="6"/>
  <c r="J337" i="6"/>
  <c r="O337" i="6"/>
  <c r="J338" i="6"/>
  <c r="O338" i="6"/>
  <c r="J339" i="6"/>
  <c r="O339" i="6"/>
  <c r="J340" i="6"/>
  <c r="O340" i="6"/>
  <c r="J341" i="6"/>
  <c r="O341" i="6"/>
  <c r="J342" i="6"/>
  <c r="O342" i="6"/>
  <c r="J343" i="6"/>
  <c r="O343" i="6"/>
  <c r="J344" i="6"/>
  <c r="O344" i="6"/>
  <c r="J345" i="6"/>
  <c r="O345" i="6"/>
  <c r="J346" i="6"/>
  <c r="O346" i="6"/>
  <c r="J347" i="6"/>
  <c r="O347" i="6"/>
  <c r="J348" i="6"/>
  <c r="O348" i="6"/>
  <c r="J349" i="6"/>
  <c r="O349" i="6"/>
  <c r="J350" i="6"/>
  <c r="O350" i="6"/>
  <c r="J351" i="6"/>
  <c r="O351" i="6"/>
  <c r="J352" i="6"/>
  <c r="O352" i="6"/>
  <c r="J353" i="6"/>
  <c r="O353" i="6"/>
  <c r="J354" i="6"/>
  <c r="O354" i="6"/>
  <c r="J355" i="6"/>
  <c r="O355" i="6"/>
  <c r="J356" i="6"/>
  <c r="O356" i="6"/>
  <c r="J357" i="6"/>
  <c r="O357" i="6"/>
  <c r="J358" i="6"/>
  <c r="O358" i="6"/>
  <c r="J359" i="6"/>
  <c r="O359" i="6"/>
  <c r="J360" i="6"/>
  <c r="O360" i="6"/>
  <c r="J361" i="6"/>
  <c r="O361" i="6"/>
  <c r="J362" i="6"/>
  <c r="O362" i="6"/>
  <c r="J363" i="6"/>
  <c r="O363" i="6"/>
  <c r="J364" i="6"/>
  <c r="O364" i="6"/>
  <c r="J365" i="6"/>
  <c r="O365" i="6"/>
  <c r="J366" i="6"/>
  <c r="O366" i="6"/>
  <c r="J367" i="6"/>
  <c r="O367" i="6"/>
  <c r="J368" i="6"/>
  <c r="O368" i="6"/>
  <c r="J369" i="6"/>
  <c r="O369" i="6"/>
  <c r="J370" i="6"/>
  <c r="O370" i="6"/>
  <c r="J371" i="6"/>
  <c r="O371" i="6"/>
  <c r="J372" i="6"/>
  <c r="O372" i="6"/>
  <c r="J373" i="6"/>
  <c r="O373" i="6"/>
  <c r="J374" i="6"/>
  <c r="O374" i="6"/>
  <c r="J375" i="6"/>
  <c r="O375" i="6"/>
  <c r="J376" i="6"/>
  <c r="O376" i="6"/>
  <c r="J377" i="6"/>
  <c r="O377" i="6"/>
  <c r="J5" i="6"/>
  <c r="O5" i="6"/>
  <c r="O1" i="6"/>
  <c r="S15" i="6"/>
  <c r="I5" i="6"/>
  <c r="AA19" i="6"/>
  <c r="N5" i="6"/>
  <c r="I6" i="6"/>
  <c r="N6" i="6"/>
  <c r="I7" i="6"/>
  <c r="N7" i="6"/>
  <c r="I8" i="6"/>
  <c r="N8" i="6"/>
  <c r="I9" i="6"/>
  <c r="N9" i="6"/>
  <c r="I10" i="6"/>
  <c r="N10" i="6"/>
  <c r="I11" i="6"/>
  <c r="N11" i="6"/>
  <c r="I12" i="6"/>
  <c r="N12" i="6"/>
  <c r="I13" i="6"/>
  <c r="N13" i="6"/>
  <c r="I14" i="6"/>
  <c r="N14" i="6"/>
  <c r="I15" i="6"/>
  <c r="N15" i="6"/>
  <c r="I16" i="6"/>
  <c r="N16" i="6"/>
  <c r="I17" i="6"/>
  <c r="N17" i="6"/>
  <c r="I18" i="6"/>
  <c r="N18" i="6"/>
  <c r="I19" i="6"/>
  <c r="N19" i="6"/>
  <c r="I20" i="6"/>
  <c r="N20" i="6"/>
  <c r="I21" i="6"/>
  <c r="N21" i="6"/>
  <c r="I22" i="6"/>
  <c r="N22" i="6"/>
  <c r="I23" i="6"/>
  <c r="N23" i="6"/>
  <c r="I24" i="6"/>
  <c r="N24" i="6"/>
  <c r="I25" i="6"/>
  <c r="N25" i="6"/>
  <c r="I26" i="6"/>
  <c r="N26" i="6"/>
  <c r="I27" i="6"/>
  <c r="N27" i="6"/>
  <c r="I28" i="6"/>
  <c r="N28" i="6"/>
  <c r="I29" i="6"/>
  <c r="N29" i="6"/>
  <c r="I30" i="6"/>
  <c r="N30" i="6"/>
  <c r="I31" i="6"/>
  <c r="N31" i="6"/>
  <c r="I32" i="6"/>
  <c r="N32" i="6"/>
  <c r="I33" i="6"/>
  <c r="N33" i="6"/>
  <c r="I34" i="6"/>
  <c r="N34" i="6"/>
  <c r="I35" i="6"/>
  <c r="N35" i="6"/>
  <c r="I36" i="6"/>
  <c r="N36" i="6"/>
  <c r="I37" i="6"/>
  <c r="N37" i="6"/>
  <c r="I38" i="6"/>
  <c r="N38" i="6"/>
  <c r="I39" i="6"/>
  <c r="N39" i="6"/>
  <c r="I40" i="6"/>
  <c r="N40" i="6"/>
  <c r="I41" i="6"/>
  <c r="N41" i="6"/>
  <c r="I42" i="6"/>
  <c r="N42" i="6"/>
  <c r="I43" i="6"/>
  <c r="N43" i="6"/>
  <c r="I44" i="6"/>
  <c r="N44" i="6"/>
  <c r="I45" i="6"/>
  <c r="N45" i="6"/>
  <c r="I46" i="6"/>
  <c r="N46" i="6"/>
  <c r="I47" i="6"/>
  <c r="N47" i="6"/>
  <c r="I48" i="6"/>
  <c r="N48" i="6"/>
  <c r="I49" i="6"/>
  <c r="N49" i="6"/>
  <c r="I50" i="6"/>
  <c r="N50" i="6"/>
  <c r="I51" i="6"/>
  <c r="N51" i="6"/>
  <c r="I52" i="6"/>
  <c r="N52" i="6"/>
  <c r="I53" i="6"/>
  <c r="N53" i="6"/>
  <c r="I54" i="6"/>
  <c r="N54" i="6"/>
  <c r="I55" i="6"/>
  <c r="N55" i="6"/>
  <c r="I56" i="6"/>
  <c r="N56" i="6"/>
  <c r="I57" i="6"/>
  <c r="N57" i="6"/>
  <c r="I58" i="6"/>
  <c r="N58" i="6"/>
  <c r="I59" i="6"/>
  <c r="N59" i="6"/>
  <c r="I60" i="6"/>
  <c r="N60" i="6"/>
  <c r="I61" i="6"/>
  <c r="N61" i="6"/>
  <c r="I62" i="6"/>
  <c r="N62" i="6"/>
  <c r="I63" i="6"/>
  <c r="N63" i="6"/>
  <c r="I64" i="6"/>
  <c r="N64" i="6"/>
  <c r="I65" i="6"/>
  <c r="N65" i="6"/>
  <c r="I66" i="6"/>
  <c r="N66" i="6"/>
  <c r="I67" i="6"/>
  <c r="N67" i="6"/>
  <c r="I68" i="6"/>
  <c r="N68" i="6"/>
  <c r="I69" i="6"/>
  <c r="N69" i="6"/>
  <c r="I70" i="6"/>
  <c r="N70" i="6"/>
  <c r="I71" i="6"/>
  <c r="N71" i="6"/>
  <c r="I72" i="6"/>
  <c r="N72" i="6"/>
  <c r="I73" i="6"/>
  <c r="N73" i="6"/>
  <c r="I74" i="6"/>
  <c r="N74" i="6"/>
  <c r="I75" i="6"/>
  <c r="N75" i="6"/>
  <c r="I76" i="6"/>
  <c r="N76" i="6"/>
  <c r="I77" i="6"/>
  <c r="N77" i="6"/>
  <c r="I78" i="6"/>
  <c r="N78" i="6"/>
  <c r="I79" i="6"/>
  <c r="N79" i="6"/>
  <c r="I80" i="6"/>
  <c r="N80" i="6"/>
  <c r="I81" i="6"/>
  <c r="N81" i="6"/>
  <c r="I82" i="6"/>
  <c r="N82" i="6"/>
  <c r="I83" i="6"/>
  <c r="N83" i="6"/>
  <c r="I84" i="6"/>
  <c r="N84" i="6"/>
  <c r="I85" i="6"/>
  <c r="N85" i="6"/>
  <c r="I86" i="6"/>
  <c r="N86" i="6"/>
  <c r="I87" i="6"/>
  <c r="N87" i="6"/>
  <c r="I88" i="6"/>
  <c r="N88" i="6"/>
  <c r="I89" i="6"/>
  <c r="N89" i="6"/>
  <c r="I90" i="6"/>
  <c r="N90" i="6"/>
  <c r="I91" i="6"/>
  <c r="N91" i="6"/>
  <c r="I92" i="6"/>
  <c r="N92" i="6"/>
  <c r="I93" i="6"/>
  <c r="N93" i="6"/>
  <c r="I94" i="6"/>
  <c r="N94" i="6"/>
  <c r="I95" i="6"/>
  <c r="N95" i="6"/>
  <c r="I96" i="6"/>
  <c r="N96" i="6"/>
  <c r="I97" i="6"/>
  <c r="N97" i="6"/>
  <c r="I98" i="6"/>
  <c r="N98" i="6"/>
  <c r="I99" i="6"/>
  <c r="N99" i="6"/>
  <c r="I100" i="6"/>
  <c r="N100" i="6"/>
  <c r="I101" i="6"/>
  <c r="N101" i="6"/>
  <c r="I102" i="6"/>
  <c r="N102" i="6"/>
  <c r="I103" i="6"/>
  <c r="N103" i="6"/>
  <c r="I104" i="6"/>
  <c r="N104" i="6"/>
  <c r="I105" i="6"/>
  <c r="N105" i="6"/>
  <c r="I106" i="6"/>
  <c r="N106" i="6"/>
  <c r="I107" i="6"/>
  <c r="N107" i="6"/>
  <c r="I108" i="6"/>
  <c r="N108" i="6"/>
  <c r="I109" i="6"/>
  <c r="N109" i="6"/>
  <c r="I110" i="6"/>
  <c r="N110" i="6"/>
  <c r="I111" i="6"/>
  <c r="N111" i="6"/>
  <c r="I112" i="6"/>
  <c r="N112" i="6"/>
  <c r="I113" i="6"/>
  <c r="N113" i="6"/>
  <c r="I114" i="6"/>
  <c r="N114" i="6"/>
  <c r="I115" i="6"/>
  <c r="N115" i="6"/>
  <c r="I116" i="6"/>
  <c r="N116" i="6"/>
  <c r="I117" i="6"/>
  <c r="N117" i="6"/>
  <c r="I118" i="6"/>
  <c r="N118" i="6"/>
  <c r="I119" i="6"/>
  <c r="N119" i="6"/>
  <c r="I120" i="6"/>
  <c r="N120" i="6"/>
  <c r="I121" i="6"/>
  <c r="N121" i="6"/>
  <c r="I122" i="6"/>
  <c r="N122" i="6"/>
  <c r="I123" i="6"/>
  <c r="N123" i="6"/>
  <c r="I124" i="6"/>
  <c r="N124" i="6"/>
  <c r="I125" i="6"/>
  <c r="N125" i="6"/>
  <c r="I126" i="6"/>
  <c r="N126" i="6"/>
  <c r="I127" i="6"/>
  <c r="N127" i="6"/>
  <c r="I128" i="6"/>
  <c r="N128" i="6"/>
  <c r="I129" i="6"/>
  <c r="N129" i="6"/>
  <c r="I130" i="6"/>
  <c r="N130" i="6"/>
  <c r="I131" i="6"/>
  <c r="N131" i="6"/>
  <c r="I132" i="6"/>
  <c r="N132" i="6"/>
  <c r="I133" i="6"/>
  <c r="N133" i="6"/>
  <c r="I134" i="6"/>
  <c r="N134" i="6"/>
  <c r="I135" i="6"/>
  <c r="N135" i="6"/>
  <c r="I136" i="6"/>
  <c r="N136" i="6"/>
  <c r="I137" i="6"/>
  <c r="N137" i="6"/>
  <c r="I138" i="6"/>
  <c r="N138" i="6"/>
  <c r="I139" i="6"/>
  <c r="N139" i="6"/>
  <c r="I140" i="6"/>
  <c r="N140" i="6"/>
  <c r="I141" i="6"/>
  <c r="N141" i="6"/>
  <c r="I142" i="6"/>
  <c r="N142" i="6"/>
  <c r="I143" i="6"/>
  <c r="N143" i="6"/>
  <c r="I144" i="6"/>
  <c r="N144" i="6"/>
  <c r="I145" i="6"/>
  <c r="N145" i="6"/>
  <c r="I146" i="6"/>
  <c r="N146" i="6"/>
  <c r="I147" i="6"/>
  <c r="N147" i="6"/>
  <c r="I148" i="6"/>
  <c r="N148" i="6"/>
  <c r="I149" i="6"/>
  <c r="N149" i="6"/>
  <c r="I150" i="6"/>
  <c r="N150" i="6"/>
  <c r="I151" i="6"/>
  <c r="N151" i="6"/>
  <c r="I152" i="6"/>
  <c r="N152" i="6"/>
  <c r="I153" i="6"/>
  <c r="N153" i="6"/>
  <c r="I154" i="6"/>
  <c r="N154" i="6"/>
  <c r="I155" i="6"/>
  <c r="N155" i="6"/>
  <c r="I156" i="6"/>
  <c r="N156" i="6"/>
  <c r="I157" i="6"/>
  <c r="N157" i="6"/>
  <c r="I158" i="6"/>
  <c r="N158" i="6"/>
  <c r="I159" i="6"/>
  <c r="N159" i="6"/>
  <c r="I160" i="6"/>
  <c r="N160" i="6"/>
  <c r="I161" i="6"/>
  <c r="N161" i="6"/>
  <c r="I162" i="6"/>
  <c r="N162" i="6"/>
  <c r="I163" i="6"/>
  <c r="N163" i="6"/>
  <c r="I164" i="6"/>
  <c r="N164" i="6"/>
  <c r="I165" i="6"/>
  <c r="N165" i="6"/>
  <c r="I166" i="6"/>
  <c r="N166" i="6"/>
  <c r="I167" i="6"/>
  <c r="N167" i="6"/>
  <c r="I168" i="6"/>
  <c r="N168" i="6"/>
  <c r="I169" i="6"/>
  <c r="N169" i="6"/>
  <c r="I170" i="6"/>
  <c r="N170" i="6"/>
  <c r="I171" i="6"/>
  <c r="N171" i="6"/>
  <c r="I172" i="6"/>
  <c r="N172" i="6"/>
  <c r="I173" i="6"/>
  <c r="N173" i="6"/>
  <c r="I174" i="6"/>
  <c r="N174" i="6"/>
  <c r="I175" i="6"/>
  <c r="N175" i="6"/>
  <c r="I176" i="6"/>
  <c r="N176" i="6"/>
  <c r="I177" i="6"/>
  <c r="N177" i="6"/>
  <c r="I178" i="6"/>
  <c r="N178" i="6"/>
  <c r="I179" i="6"/>
  <c r="N179" i="6"/>
  <c r="I180" i="6"/>
  <c r="N180" i="6"/>
  <c r="I181" i="6"/>
  <c r="N181" i="6"/>
  <c r="I182" i="6"/>
  <c r="N182" i="6"/>
  <c r="I183" i="6"/>
  <c r="N183" i="6"/>
  <c r="I184" i="6"/>
  <c r="N184" i="6"/>
  <c r="I185" i="6"/>
  <c r="N185" i="6"/>
  <c r="I186" i="6"/>
  <c r="N186" i="6"/>
  <c r="I187" i="6"/>
  <c r="N187" i="6"/>
  <c r="I188" i="6"/>
  <c r="N188" i="6"/>
  <c r="I189" i="6"/>
  <c r="N189" i="6"/>
  <c r="I190" i="6"/>
  <c r="N190" i="6"/>
  <c r="I191" i="6"/>
  <c r="N191" i="6"/>
  <c r="I192" i="6"/>
  <c r="N192" i="6"/>
  <c r="I193" i="6"/>
  <c r="N193" i="6"/>
  <c r="I194" i="6"/>
  <c r="N194" i="6"/>
  <c r="I195" i="6"/>
  <c r="N195" i="6"/>
  <c r="I196" i="6"/>
  <c r="N196" i="6"/>
  <c r="I197" i="6"/>
  <c r="N197" i="6"/>
  <c r="I198" i="6"/>
  <c r="N198" i="6"/>
  <c r="I199" i="6"/>
  <c r="N199" i="6"/>
  <c r="I200" i="6"/>
  <c r="N200" i="6"/>
  <c r="I201" i="6"/>
  <c r="N201" i="6"/>
  <c r="I202" i="6"/>
  <c r="N202" i="6"/>
  <c r="I203" i="6"/>
  <c r="N203" i="6"/>
  <c r="I204" i="6"/>
  <c r="N204" i="6"/>
  <c r="I205" i="6"/>
  <c r="N205" i="6"/>
  <c r="I206" i="6"/>
  <c r="N206" i="6"/>
  <c r="I207" i="6"/>
  <c r="N207" i="6"/>
  <c r="I208" i="6"/>
  <c r="N208" i="6"/>
  <c r="I209" i="6"/>
  <c r="N209" i="6"/>
  <c r="I210" i="6"/>
  <c r="N210" i="6"/>
  <c r="I211" i="6"/>
  <c r="N211" i="6"/>
  <c r="I212" i="6"/>
  <c r="N212" i="6"/>
  <c r="I213" i="6"/>
  <c r="N213" i="6"/>
  <c r="I214" i="6"/>
  <c r="N214" i="6"/>
  <c r="I215" i="6"/>
  <c r="N215" i="6"/>
  <c r="I216" i="6"/>
  <c r="N216" i="6"/>
  <c r="I217" i="6"/>
  <c r="N217" i="6"/>
  <c r="I218" i="6"/>
  <c r="N218" i="6"/>
  <c r="I219" i="6"/>
  <c r="N219" i="6"/>
  <c r="I220" i="6"/>
  <c r="N220" i="6"/>
  <c r="I221" i="6"/>
  <c r="N221" i="6"/>
  <c r="I222" i="6"/>
  <c r="N222" i="6"/>
  <c r="I223" i="6"/>
  <c r="N223" i="6"/>
  <c r="I224" i="6"/>
  <c r="N224" i="6"/>
  <c r="I225" i="6"/>
  <c r="N225" i="6"/>
  <c r="I226" i="6"/>
  <c r="N226" i="6"/>
  <c r="I227" i="6"/>
  <c r="N227" i="6"/>
  <c r="I228" i="6"/>
  <c r="N228" i="6"/>
  <c r="I229" i="6"/>
  <c r="N229" i="6"/>
  <c r="I230" i="6"/>
  <c r="N230" i="6"/>
  <c r="I231" i="6"/>
  <c r="N231" i="6"/>
  <c r="I232" i="6"/>
  <c r="N232" i="6"/>
  <c r="I233" i="6"/>
  <c r="N233" i="6"/>
  <c r="I234" i="6"/>
  <c r="N234" i="6"/>
  <c r="I235" i="6"/>
  <c r="N235" i="6"/>
  <c r="I236" i="6"/>
  <c r="N236" i="6"/>
  <c r="I237" i="6"/>
  <c r="N237" i="6"/>
  <c r="I238" i="6"/>
  <c r="N238" i="6"/>
  <c r="I239" i="6"/>
  <c r="N239" i="6"/>
  <c r="I240" i="6"/>
  <c r="N240" i="6"/>
  <c r="I241" i="6"/>
  <c r="N241" i="6"/>
  <c r="I242" i="6"/>
  <c r="N242" i="6"/>
  <c r="I243" i="6"/>
  <c r="N243" i="6"/>
  <c r="I244" i="6"/>
  <c r="N244" i="6"/>
  <c r="I245" i="6"/>
  <c r="N245" i="6"/>
  <c r="I246" i="6"/>
  <c r="N246" i="6"/>
  <c r="I247" i="6"/>
  <c r="N247" i="6"/>
  <c r="I248" i="6"/>
  <c r="N248" i="6"/>
  <c r="I249" i="6"/>
  <c r="N249" i="6"/>
  <c r="I250" i="6"/>
  <c r="N250" i="6"/>
  <c r="I251" i="6"/>
  <c r="N251" i="6"/>
  <c r="I252" i="6"/>
  <c r="N252" i="6"/>
  <c r="I253" i="6"/>
  <c r="N253" i="6"/>
  <c r="I254" i="6"/>
  <c r="N254" i="6"/>
  <c r="I255" i="6"/>
  <c r="N255" i="6"/>
  <c r="I256" i="6"/>
  <c r="N256" i="6"/>
  <c r="I257" i="6"/>
  <c r="N257" i="6"/>
  <c r="I258" i="6"/>
  <c r="N258" i="6"/>
  <c r="I259" i="6"/>
  <c r="N259" i="6"/>
  <c r="I260" i="6"/>
  <c r="N260" i="6"/>
  <c r="I261" i="6"/>
  <c r="N261" i="6"/>
  <c r="I262" i="6"/>
  <c r="N262" i="6"/>
  <c r="I263" i="6"/>
  <c r="N263" i="6"/>
  <c r="I264" i="6"/>
  <c r="N264" i="6"/>
  <c r="I265" i="6"/>
  <c r="N265" i="6"/>
  <c r="I266" i="6"/>
  <c r="N266" i="6"/>
  <c r="I267" i="6"/>
  <c r="N267" i="6"/>
  <c r="I268" i="6"/>
  <c r="N268" i="6"/>
  <c r="I269" i="6"/>
  <c r="N269" i="6"/>
  <c r="I270" i="6"/>
  <c r="N270" i="6"/>
  <c r="I271" i="6"/>
  <c r="N271" i="6"/>
  <c r="I272" i="6"/>
  <c r="N272" i="6"/>
  <c r="I273" i="6"/>
  <c r="N273" i="6"/>
  <c r="I274" i="6"/>
  <c r="N274" i="6"/>
  <c r="I275" i="6"/>
  <c r="N275" i="6"/>
  <c r="I276" i="6"/>
  <c r="N276" i="6"/>
  <c r="I277" i="6"/>
  <c r="N277" i="6"/>
  <c r="I278" i="6"/>
  <c r="N278" i="6"/>
  <c r="I279" i="6"/>
  <c r="N279" i="6"/>
  <c r="I280" i="6"/>
  <c r="N280" i="6"/>
  <c r="I281" i="6"/>
  <c r="N281" i="6"/>
  <c r="I282" i="6"/>
  <c r="N282" i="6"/>
  <c r="I283" i="6"/>
  <c r="N283" i="6"/>
  <c r="I284" i="6"/>
  <c r="N284" i="6"/>
  <c r="I285" i="6"/>
  <c r="N285" i="6"/>
  <c r="I286" i="6"/>
  <c r="N286" i="6"/>
  <c r="I287" i="6"/>
  <c r="N287" i="6"/>
  <c r="I288" i="6"/>
  <c r="N288" i="6"/>
  <c r="I289" i="6"/>
  <c r="N289" i="6"/>
  <c r="I290" i="6"/>
  <c r="N290" i="6"/>
  <c r="I291" i="6"/>
  <c r="N291" i="6"/>
  <c r="I292" i="6"/>
  <c r="N292" i="6"/>
  <c r="I293" i="6"/>
  <c r="N293" i="6"/>
  <c r="I294" i="6"/>
  <c r="N294" i="6"/>
  <c r="I295" i="6"/>
  <c r="N295" i="6"/>
  <c r="I296" i="6"/>
  <c r="N296" i="6"/>
  <c r="I297" i="6"/>
  <c r="N297" i="6"/>
  <c r="I298" i="6"/>
  <c r="N298" i="6"/>
  <c r="I299" i="6"/>
  <c r="N299" i="6"/>
  <c r="I300" i="6"/>
  <c r="N300" i="6"/>
  <c r="I301" i="6"/>
  <c r="N301" i="6"/>
  <c r="I302" i="6"/>
  <c r="N302" i="6"/>
  <c r="I303" i="6"/>
  <c r="N303" i="6"/>
  <c r="I304" i="6"/>
  <c r="N304" i="6"/>
  <c r="I305" i="6"/>
  <c r="N305" i="6"/>
  <c r="I306" i="6"/>
  <c r="N306" i="6"/>
  <c r="I307" i="6"/>
  <c r="N307" i="6"/>
  <c r="I308" i="6"/>
  <c r="N308" i="6"/>
  <c r="I309" i="6"/>
  <c r="N309" i="6"/>
  <c r="I310" i="6"/>
  <c r="N310" i="6"/>
  <c r="I311" i="6"/>
  <c r="N311" i="6"/>
  <c r="I312" i="6"/>
  <c r="N312" i="6"/>
  <c r="I313" i="6"/>
  <c r="N313" i="6"/>
  <c r="I314" i="6"/>
  <c r="N314" i="6"/>
  <c r="I315" i="6"/>
  <c r="N315" i="6"/>
  <c r="I316" i="6"/>
  <c r="N316" i="6"/>
  <c r="I317" i="6"/>
  <c r="N317" i="6"/>
  <c r="I318" i="6"/>
  <c r="N318" i="6"/>
  <c r="I319" i="6"/>
  <c r="N319" i="6"/>
  <c r="I320" i="6"/>
  <c r="N320" i="6"/>
  <c r="I321" i="6"/>
  <c r="N321" i="6"/>
  <c r="I322" i="6"/>
  <c r="N322" i="6"/>
  <c r="I323" i="6"/>
  <c r="N323" i="6"/>
  <c r="I324" i="6"/>
  <c r="N324" i="6"/>
  <c r="I325" i="6"/>
  <c r="N325" i="6"/>
  <c r="I326" i="6"/>
  <c r="N326" i="6"/>
  <c r="I327" i="6"/>
  <c r="N327" i="6"/>
  <c r="I328" i="6"/>
  <c r="N328" i="6"/>
  <c r="I329" i="6"/>
  <c r="N329" i="6"/>
  <c r="I330" i="6"/>
  <c r="N330" i="6"/>
  <c r="I331" i="6"/>
  <c r="N331" i="6"/>
  <c r="I332" i="6"/>
  <c r="N332" i="6"/>
  <c r="I333" i="6"/>
  <c r="N333" i="6"/>
  <c r="I334" i="6"/>
  <c r="N334" i="6"/>
  <c r="I335" i="6"/>
  <c r="N335" i="6"/>
  <c r="I336" i="6"/>
  <c r="N336" i="6"/>
  <c r="I337" i="6"/>
  <c r="N337" i="6"/>
  <c r="I338" i="6"/>
  <c r="N338" i="6"/>
  <c r="I339" i="6"/>
  <c r="N339" i="6"/>
  <c r="I340" i="6"/>
  <c r="N340" i="6"/>
  <c r="I341" i="6"/>
  <c r="N341" i="6"/>
  <c r="I342" i="6"/>
  <c r="N342" i="6"/>
  <c r="I343" i="6"/>
  <c r="N343" i="6"/>
  <c r="I344" i="6"/>
  <c r="N344" i="6"/>
  <c r="I345" i="6"/>
  <c r="N345" i="6"/>
  <c r="I346" i="6"/>
  <c r="N346" i="6"/>
  <c r="I347" i="6"/>
  <c r="N347" i="6"/>
  <c r="I348" i="6"/>
  <c r="N348" i="6"/>
  <c r="I349" i="6"/>
  <c r="N349" i="6"/>
  <c r="I350" i="6"/>
  <c r="N350" i="6"/>
  <c r="I351" i="6"/>
  <c r="N351" i="6"/>
  <c r="I352" i="6"/>
  <c r="N352" i="6"/>
  <c r="I353" i="6"/>
  <c r="N353" i="6"/>
  <c r="I354" i="6"/>
  <c r="N354" i="6"/>
  <c r="I355" i="6"/>
  <c r="N355" i="6"/>
  <c r="I356" i="6"/>
  <c r="N356" i="6"/>
  <c r="I357" i="6"/>
  <c r="N357" i="6"/>
  <c r="I358" i="6"/>
  <c r="N358" i="6"/>
  <c r="I359" i="6"/>
  <c r="N359" i="6"/>
  <c r="I360" i="6"/>
  <c r="N360" i="6"/>
  <c r="I361" i="6"/>
  <c r="N361" i="6"/>
  <c r="I362" i="6"/>
  <c r="N362" i="6"/>
  <c r="I363" i="6"/>
  <c r="N363" i="6"/>
  <c r="I364" i="6"/>
  <c r="N364" i="6"/>
  <c r="I365" i="6"/>
  <c r="N365" i="6"/>
  <c r="I366" i="6"/>
  <c r="N366" i="6"/>
  <c r="I367" i="6"/>
  <c r="N367" i="6"/>
  <c r="I368" i="6"/>
  <c r="N368" i="6"/>
  <c r="I369" i="6"/>
  <c r="N369" i="6"/>
  <c r="I370" i="6"/>
  <c r="N370" i="6"/>
  <c r="I371" i="6"/>
  <c r="N371" i="6"/>
  <c r="I372" i="6"/>
  <c r="N372" i="6"/>
  <c r="I373" i="6"/>
  <c r="N373" i="6"/>
  <c r="I374" i="6"/>
  <c r="N374" i="6"/>
  <c r="I375" i="6"/>
  <c r="N375" i="6"/>
  <c r="I376" i="6"/>
  <c r="N376" i="6"/>
  <c r="I377" i="6"/>
  <c r="N377" i="6"/>
  <c r="N1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1" i="6"/>
  <c r="S12" i="6"/>
  <c r="H5" i="6"/>
  <c r="L5" i="6"/>
  <c r="H6" i="6"/>
  <c r="L6" i="6"/>
  <c r="H7" i="6"/>
  <c r="L7" i="6"/>
  <c r="H8" i="6"/>
  <c r="L8" i="6"/>
  <c r="H9" i="6"/>
  <c r="L9" i="6"/>
  <c r="H10" i="6"/>
  <c r="L10" i="6"/>
  <c r="H11" i="6"/>
  <c r="L11" i="6"/>
  <c r="H12" i="6"/>
  <c r="L12" i="6"/>
  <c r="H13" i="6"/>
  <c r="L13" i="6"/>
  <c r="H14" i="6"/>
  <c r="L14" i="6"/>
  <c r="H15" i="6"/>
  <c r="L15" i="6"/>
  <c r="H16" i="6"/>
  <c r="L16" i="6"/>
  <c r="H17" i="6"/>
  <c r="L17" i="6"/>
  <c r="H18" i="6"/>
  <c r="L18" i="6"/>
  <c r="H19" i="6"/>
  <c r="L19" i="6"/>
  <c r="H20" i="6"/>
  <c r="L20" i="6"/>
  <c r="H21" i="6"/>
  <c r="L21" i="6"/>
  <c r="H22" i="6"/>
  <c r="L22" i="6"/>
  <c r="H23" i="6"/>
  <c r="L23" i="6"/>
  <c r="H24" i="6"/>
  <c r="L24" i="6"/>
  <c r="H25" i="6"/>
  <c r="L25" i="6"/>
  <c r="H26" i="6"/>
  <c r="L26" i="6"/>
  <c r="H27" i="6"/>
  <c r="L27" i="6"/>
  <c r="H28" i="6"/>
  <c r="L28" i="6"/>
  <c r="H29" i="6"/>
  <c r="L29" i="6"/>
  <c r="H30" i="6"/>
  <c r="L30" i="6"/>
  <c r="H31" i="6"/>
  <c r="L31" i="6"/>
  <c r="H32" i="6"/>
  <c r="L32" i="6"/>
  <c r="H33" i="6"/>
  <c r="L33" i="6"/>
  <c r="H34" i="6"/>
  <c r="L34" i="6"/>
  <c r="H35" i="6"/>
  <c r="L35" i="6"/>
  <c r="H36" i="6"/>
  <c r="L36" i="6"/>
  <c r="H37" i="6"/>
  <c r="L37" i="6"/>
  <c r="H38" i="6"/>
  <c r="L38" i="6"/>
  <c r="H39" i="6"/>
  <c r="L39" i="6"/>
  <c r="H40" i="6"/>
  <c r="L40" i="6"/>
  <c r="H41" i="6"/>
  <c r="L41" i="6"/>
  <c r="H42" i="6"/>
  <c r="L42" i="6"/>
  <c r="H43" i="6"/>
  <c r="L43" i="6"/>
  <c r="H44" i="6"/>
  <c r="L44" i="6"/>
  <c r="H45" i="6"/>
  <c r="L45" i="6"/>
  <c r="H46" i="6"/>
  <c r="L46" i="6"/>
  <c r="H47" i="6"/>
  <c r="L47" i="6"/>
  <c r="H48" i="6"/>
  <c r="L48" i="6"/>
  <c r="H49" i="6"/>
  <c r="L49" i="6"/>
  <c r="H50" i="6"/>
  <c r="L50" i="6"/>
  <c r="H51" i="6"/>
  <c r="L51" i="6"/>
  <c r="H52" i="6"/>
  <c r="L52" i="6"/>
  <c r="H53" i="6"/>
  <c r="L53" i="6"/>
  <c r="H54" i="6"/>
  <c r="L54" i="6"/>
  <c r="H55" i="6"/>
  <c r="L55" i="6"/>
  <c r="H56" i="6"/>
  <c r="L56" i="6"/>
  <c r="H57" i="6"/>
  <c r="L57" i="6"/>
  <c r="H58" i="6"/>
  <c r="L58" i="6"/>
  <c r="H59" i="6"/>
  <c r="L59" i="6"/>
  <c r="H60" i="6"/>
  <c r="L60" i="6"/>
  <c r="H61" i="6"/>
  <c r="L61" i="6"/>
  <c r="H62" i="6"/>
  <c r="L62" i="6"/>
  <c r="H63" i="6"/>
  <c r="L63" i="6"/>
  <c r="H64" i="6"/>
  <c r="L64" i="6"/>
  <c r="H65" i="6"/>
  <c r="L65" i="6"/>
  <c r="H66" i="6"/>
  <c r="L66" i="6"/>
  <c r="H67" i="6"/>
  <c r="L67" i="6"/>
  <c r="H68" i="6"/>
  <c r="L68" i="6"/>
  <c r="H69" i="6"/>
  <c r="L69" i="6"/>
  <c r="H70" i="6"/>
  <c r="L70" i="6"/>
  <c r="H71" i="6"/>
  <c r="L71" i="6"/>
  <c r="H72" i="6"/>
  <c r="L72" i="6"/>
  <c r="H73" i="6"/>
  <c r="L73" i="6"/>
  <c r="H74" i="6"/>
  <c r="L74" i="6"/>
  <c r="H75" i="6"/>
  <c r="L75" i="6"/>
  <c r="H76" i="6"/>
  <c r="L76" i="6"/>
  <c r="H77" i="6"/>
  <c r="L77" i="6"/>
  <c r="H78" i="6"/>
  <c r="L78" i="6"/>
  <c r="H79" i="6"/>
  <c r="L79" i="6"/>
  <c r="H80" i="6"/>
  <c r="L80" i="6"/>
  <c r="H81" i="6"/>
  <c r="L81" i="6"/>
  <c r="H82" i="6"/>
  <c r="L82" i="6"/>
  <c r="H83" i="6"/>
  <c r="L83" i="6"/>
  <c r="H84" i="6"/>
  <c r="L84" i="6"/>
  <c r="H85" i="6"/>
  <c r="L85" i="6"/>
  <c r="H86" i="6"/>
  <c r="L86" i="6"/>
  <c r="H87" i="6"/>
  <c r="L87" i="6"/>
  <c r="H88" i="6"/>
  <c r="L88" i="6"/>
  <c r="H89" i="6"/>
  <c r="L89" i="6"/>
  <c r="H90" i="6"/>
  <c r="L90" i="6"/>
  <c r="H91" i="6"/>
  <c r="L91" i="6"/>
  <c r="H92" i="6"/>
  <c r="L92" i="6"/>
  <c r="H93" i="6"/>
  <c r="L93" i="6"/>
  <c r="H94" i="6"/>
  <c r="L94" i="6"/>
  <c r="H95" i="6"/>
  <c r="L95" i="6"/>
  <c r="H96" i="6"/>
  <c r="L96" i="6"/>
  <c r="H97" i="6"/>
  <c r="L97" i="6"/>
  <c r="H98" i="6"/>
  <c r="L98" i="6"/>
  <c r="H99" i="6"/>
  <c r="L99" i="6"/>
  <c r="H100" i="6"/>
  <c r="L100" i="6"/>
  <c r="H101" i="6"/>
  <c r="L101" i="6"/>
  <c r="H102" i="6"/>
  <c r="L102" i="6"/>
  <c r="H103" i="6"/>
  <c r="L103" i="6"/>
  <c r="H104" i="6"/>
  <c r="L104" i="6"/>
  <c r="H105" i="6"/>
  <c r="L105" i="6"/>
  <c r="H106" i="6"/>
  <c r="L106" i="6"/>
  <c r="H107" i="6"/>
  <c r="L107" i="6"/>
  <c r="H108" i="6"/>
  <c r="L108" i="6"/>
  <c r="H109" i="6"/>
  <c r="L109" i="6"/>
  <c r="H110" i="6"/>
  <c r="L110" i="6"/>
  <c r="H111" i="6"/>
  <c r="L111" i="6"/>
  <c r="H112" i="6"/>
  <c r="L112" i="6"/>
  <c r="H113" i="6"/>
  <c r="L113" i="6"/>
  <c r="H114" i="6"/>
  <c r="L114" i="6"/>
  <c r="H115" i="6"/>
  <c r="L115" i="6"/>
  <c r="H116" i="6"/>
  <c r="L116" i="6"/>
  <c r="H117" i="6"/>
  <c r="L117" i="6"/>
  <c r="H118" i="6"/>
  <c r="L118" i="6"/>
  <c r="H119" i="6"/>
  <c r="L119" i="6"/>
  <c r="H120" i="6"/>
  <c r="L120" i="6"/>
  <c r="H121" i="6"/>
  <c r="L121" i="6"/>
  <c r="H122" i="6"/>
  <c r="L122" i="6"/>
  <c r="H123" i="6"/>
  <c r="L123" i="6"/>
  <c r="H124" i="6"/>
  <c r="L124" i="6"/>
  <c r="H125" i="6"/>
  <c r="L125" i="6"/>
  <c r="H126" i="6"/>
  <c r="L126" i="6"/>
  <c r="H127" i="6"/>
  <c r="L127" i="6"/>
  <c r="H128" i="6"/>
  <c r="L128" i="6"/>
  <c r="H129" i="6"/>
  <c r="L129" i="6"/>
  <c r="H130" i="6"/>
  <c r="L130" i="6"/>
  <c r="H131" i="6"/>
  <c r="L131" i="6"/>
  <c r="H132" i="6"/>
  <c r="L132" i="6"/>
  <c r="H133" i="6"/>
  <c r="L133" i="6"/>
  <c r="H134" i="6"/>
  <c r="L134" i="6"/>
  <c r="H135" i="6"/>
  <c r="L135" i="6"/>
  <c r="H136" i="6"/>
  <c r="L136" i="6"/>
  <c r="H137" i="6"/>
  <c r="L137" i="6"/>
  <c r="H138" i="6"/>
  <c r="L138" i="6"/>
  <c r="H139" i="6"/>
  <c r="L139" i="6"/>
  <c r="H140" i="6"/>
  <c r="L140" i="6"/>
  <c r="H141" i="6"/>
  <c r="L141" i="6"/>
  <c r="H142" i="6"/>
  <c r="L142" i="6"/>
  <c r="H143" i="6"/>
  <c r="L143" i="6"/>
  <c r="H144" i="6"/>
  <c r="L144" i="6"/>
  <c r="H145" i="6"/>
  <c r="L145" i="6"/>
  <c r="H146" i="6"/>
  <c r="L146" i="6"/>
  <c r="H147" i="6"/>
  <c r="L147" i="6"/>
  <c r="H148" i="6"/>
  <c r="L148" i="6"/>
  <c r="H149" i="6"/>
  <c r="L149" i="6"/>
  <c r="H150" i="6"/>
  <c r="L150" i="6"/>
  <c r="H151" i="6"/>
  <c r="L151" i="6"/>
  <c r="H152" i="6"/>
  <c r="L152" i="6"/>
  <c r="H153" i="6"/>
  <c r="L153" i="6"/>
  <c r="H154" i="6"/>
  <c r="L154" i="6"/>
  <c r="H155" i="6"/>
  <c r="L155" i="6"/>
  <c r="H156" i="6"/>
  <c r="L156" i="6"/>
  <c r="H157" i="6"/>
  <c r="L157" i="6"/>
  <c r="H158" i="6"/>
  <c r="L158" i="6"/>
  <c r="H159" i="6"/>
  <c r="L159" i="6"/>
  <c r="H160" i="6"/>
  <c r="L160" i="6"/>
  <c r="H161" i="6"/>
  <c r="L161" i="6"/>
  <c r="H162" i="6"/>
  <c r="L162" i="6"/>
  <c r="H163" i="6"/>
  <c r="L163" i="6"/>
  <c r="H164" i="6"/>
  <c r="L164" i="6"/>
  <c r="H165" i="6"/>
  <c r="L165" i="6"/>
  <c r="H166" i="6"/>
  <c r="L166" i="6"/>
  <c r="H167" i="6"/>
  <c r="L167" i="6"/>
  <c r="H168" i="6"/>
  <c r="L168" i="6"/>
  <c r="H169" i="6"/>
  <c r="L169" i="6"/>
  <c r="H170" i="6"/>
  <c r="L170" i="6"/>
  <c r="H171" i="6"/>
  <c r="L171" i="6"/>
  <c r="H172" i="6"/>
  <c r="L172" i="6"/>
  <c r="H173" i="6"/>
  <c r="L173" i="6"/>
  <c r="H174" i="6"/>
  <c r="L174" i="6"/>
  <c r="H175" i="6"/>
  <c r="L175" i="6"/>
  <c r="H176" i="6"/>
  <c r="L176" i="6"/>
  <c r="H177" i="6"/>
  <c r="L177" i="6"/>
  <c r="H178" i="6"/>
  <c r="L178" i="6"/>
  <c r="H179" i="6"/>
  <c r="L179" i="6"/>
  <c r="H180" i="6"/>
  <c r="L180" i="6"/>
  <c r="H181" i="6"/>
  <c r="L181" i="6"/>
  <c r="H182" i="6"/>
  <c r="L182" i="6"/>
  <c r="H183" i="6"/>
  <c r="L183" i="6"/>
  <c r="H184" i="6"/>
  <c r="L184" i="6"/>
  <c r="H185" i="6"/>
  <c r="L185" i="6"/>
  <c r="H186" i="6"/>
  <c r="L186" i="6"/>
  <c r="H187" i="6"/>
  <c r="L187" i="6"/>
  <c r="H188" i="6"/>
  <c r="L188" i="6"/>
  <c r="H189" i="6"/>
  <c r="L189" i="6"/>
  <c r="H190" i="6"/>
  <c r="L190" i="6"/>
  <c r="H191" i="6"/>
  <c r="L191" i="6"/>
  <c r="H192" i="6"/>
  <c r="L192" i="6"/>
  <c r="H193" i="6"/>
  <c r="L193" i="6"/>
  <c r="H194" i="6"/>
  <c r="L194" i="6"/>
  <c r="H195" i="6"/>
  <c r="L195" i="6"/>
  <c r="H196" i="6"/>
  <c r="L196" i="6"/>
  <c r="H197" i="6"/>
  <c r="L197" i="6"/>
  <c r="H198" i="6"/>
  <c r="L198" i="6"/>
  <c r="H199" i="6"/>
  <c r="L199" i="6"/>
  <c r="H200" i="6"/>
  <c r="L200" i="6"/>
  <c r="H201" i="6"/>
  <c r="L201" i="6"/>
  <c r="H202" i="6"/>
  <c r="L202" i="6"/>
  <c r="H203" i="6"/>
  <c r="L203" i="6"/>
  <c r="H204" i="6"/>
  <c r="L204" i="6"/>
  <c r="H205" i="6"/>
  <c r="L205" i="6"/>
  <c r="H206" i="6"/>
  <c r="L206" i="6"/>
  <c r="H207" i="6"/>
  <c r="L207" i="6"/>
  <c r="H208" i="6"/>
  <c r="L208" i="6"/>
  <c r="H209" i="6"/>
  <c r="L209" i="6"/>
  <c r="H210" i="6"/>
  <c r="L210" i="6"/>
  <c r="H211" i="6"/>
  <c r="L211" i="6"/>
  <c r="H212" i="6"/>
  <c r="L212" i="6"/>
  <c r="H213" i="6"/>
  <c r="L213" i="6"/>
  <c r="H214" i="6"/>
  <c r="L214" i="6"/>
  <c r="H215" i="6"/>
  <c r="L215" i="6"/>
  <c r="H216" i="6"/>
  <c r="L216" i="6"/>
  <c r="H217" i="6"/>
  <c r="L217" i="6"/>
  <c r="H218" i="6"/>
  <c r="L218" i="6"/>
  <c r="H219" i="6"/>
  <c r="L219" i="6"/>
  <c r="H220" i="6"/>
  <c r="L220" i="6"/>
  <c r="H221" i="6"/>
  <c r="L221" i="6"/>
  <c r="H222" i="6"/>
  <c r="L222" i="6"/>
  <c r="H223" i="6"/>
  <c r="L223" i="6"/>
  <c r="H224" i="6"/>
  <c r="L224" i="6"/>
  <c r="H225" i="6"/>
  <c r="L225" i="6"/>
  <c r="H226" i="6"/>
  <c r="L226" i="6"/>
  <c r="H227" i="6"/>
  <c r="L227" i="6"/>
  <c r="H228" i="6"/>
  <c r="L228" i="6"/>
  <c r="H229" i="6"/>
  <c r="L229" i="6"/>
  <c r="H230" i="6"/>
  <c r="L230" i="6"/>
  <c r="H231" i="6"/>
  <c r="L231" i="6"/>
  <c r="H232" i="6"/>
  <c r="L232" i="6"/>
  <c r="H233" i="6"/>
  <c r="L233" i="6"/>
  <c r="H234" i="6"/>
  <c r="L234" i="6"/>
  <c r="H235" i="6"/>
  <c r="L235" i="6"/>
  <c r="H236" i="6"/>
  <c r="L236" i="6"/>
  <c r="H237" i="6"/>
  <c r="L237" i="6"/>
  <c r="H238" i="6"/>
  <c r="L238" i="6"/>
  <c r="H239" i="6"/>
  <c r="L239" i="6"/>
  <c r="H240" i="6"/>
  <c r="L240" i="6"/>
  <c r="H241" i="6"/>
  <c r="L241" i="6"/>
  <c r="H242" i="6"/>
  <c r="L242" i="6"/>
  <c r="H243" i="6"/>
  <c r="L243" i="6"/>
  <c r="H244" i="6"/>
  <c r="L244" i="6"/>
  <c r="H245" i="6"/>
  <c r="L245" i="6"/>
  <c r="H246" i="6"/>
  <c r="L246" i="6"/>
  <c r="H247" i="6"/>
  <c r="L247" i="6"/>
  <c r="H248" i="6"/>
  <c r="L248" i="6"/>
  <c r="H249" i="6"/>
  <c r="L249" i="6"/>
  <c r="H250" i="6"/>
  <c r="L250" i="6"/>
  <c r="H251" i="6"/>
  <c r="L251" i="6"/>
  <c r="H252" i="6"/>
  <c r="L252" i="6"/>
  <c r="H253" i="6"/>
  <c r="L253" i="6"/>
  <c r="H254" i="6"/>
  <c r="L254" i="6"/>
  <c r="H255" i="6"/>
  <c r="L255" i="6"/>
  <c r="H256" i="6"/>
  <c r="L256" i="6"/>
  <c r="H257" i="6"/>
  <c r="L257" i="6"/>
  <c r="H258" i="6"/>
  <c r="L258" i="6"/>
  <c r="H259" i="6"/>
  <c r="L259" i="6"/>
  <c r="H260" i="6"/>
  <c r="L260" i="6"/>
  <c r="H261" i="6"/>
  <c r="L261" i="6"/>
  <c r="H262" i="6"/>
  <c r="L262" i="6"/>
  <c r="H263" i="6"/>
  <c r="L263" i="6"/>
  <c r="H264" i="6"/>
  <c r="L264" i="6"/>
  <c r="H265" i="6"/>
  <c r="L265" i="6"/>
  <c r="H266" i="6"/>
  <c r="L266" i="6"/>
  <c r="H267" i="6"/>
  <c r="L267" i="6"/>
  <c r="H268" i="6"/>
  <c r="L268" i="6"/>
  <c r="H269" i="6"/>
  <c r="L269" i="6"/>
  <c r="H270" i="6"/>
  <c r="L270" i="6"/>
  <c r="H271" i="6"/>
  <c r="L271" i="6"/>
  <c r="H272" i="6"/>
  <c r="L272" i="6"/>
  <c r="H273" i="6"/>
  <c r="L273" i="6"/>
  <c r="H274" i="6"/>
  <c r="L274" i="6"/>
  <c r="H275" i="6"/>
  <c r="L275" i="6"/>
  <c r="H276" i="6"/>
  <c r="L276" i="6"/>
  <c r="H277" i="6"/>
  <c r="L277" i="6"/>
  <c r="H278" i="6"/>
  <c r="L278" i="6"/>
  <c r="H279" i="6"/>
  <c r="L279" i="6"/>
  <c r="H280" i="6"/>
  <c r="L280" i="6"/>
  <c r="H281" i="6"/>
  <c r="L281" i="6"/>
  <c r="H282" i="6"/>
  <c r="L282" i="6"/>
  <c r="H283" i="6"/>
  <c r="L283" i="6"/>
  <c r="H284" i="6"/>
  <c r="L284" i="6"/>
  <c r="H285" i="6"/>
  <c r="L285" i="6"/>
  <c r="H286" i="6"/>
  <c r="L286" i="6"/>
  <c r="H287" i="6"/>
  <c r="L287" i="6"/>
  <c r="H288" i="6"/>
  <c r="L288" i="6"/>
  <c r="H289" i="6"/>
  <c r="L289" i="6"/>
  <c r="H290" i="6"/>
  <c r="L290" i="6"/>
  <c r="H291" i="6"/>
  <c r="L291" i="6"/>
  <c r="H292" i="6"/>
  <c r="L292" i="6"/>
  <c r="H293" i="6"/>
  <c r="L293" i="6"/>
  <c r="H294" i="6"/>
  <c r="L294" i="6"/>
  <c r="H295" i="6"/>
  <c r="L295" i="6"/>
  <c r="H296" i="6"/>
  <c r="L296" i="6"/>
  <c r="H297" i="6"/>
  <c r="L297" i="6"/>
  <c r="H298" i="6"/>
  <c r="L298" i="6"/>
  <c r="H299" i="6"/>
  <c r="L299" i="6"/>
  <c r="H300" i="6"/>
  <c r="L300" i="6"/>
  <c r="H301" i="6"/>
  <c r="L301" i="6"/>
  <c r="H302" i="6"/>
  <c r="L302" i="6"/>
  <c r="H303" i="6"/>
  <c r="L303" i="6"/>
  <c r="H304" i="6"/>
  <c r="L304" i="6"/>
  <c r="H305" i="6"/>
  <c r="L305" i="6"/>
  <c r="H306" i="6"/>
  <c r="L306" i="6"/>
  <c r="H307" i="6"/>
  <c r="L307" i="6"/>
  <c r="H308" i="6"/>
  <c r="L308" i="6"/>
  <c r="H309" i="6"/>
  <c r="L309" i="6"/>
  <c r="H310" i="6"/>
  <c r="L310" i="6"/>
  <c r="H311" i="6"/>
  <c r="L311" i="6"/>
  <c r="H312" i="6"/>
  <c r="L312" i="6"/>
  <c r="H313" i="6"/>
  <c r="L313" i="6"/>
  <c r="H314" i="6"/>
  <c r="L314" i="6"/>
  <c r="H315" i="6"/>
  <c r="L315" i="6"/>
  <c r="H316" i="6"/>
  <c r="L316" i="6"/>
  <c r="H317" i="6"/>
  <c r="L317" i="6"/>
  <c r="H318" i="6"/>
  <c r="L318" i="6"/>
  <c r="H319" i="6"/>
  <c r="L319" i="6"/>
  <c r="H320" i="6"/>
  <c r="L320" i="6"/>
  <c r="H321" i="6"/>
  <c r="L321" i="6"/>
  <c r="H322" i="6"/>
  <c r="L322" i="6"/>
  <c r="H323" i="6"/>
  <c r="L323" i="6"/>
  <c r="H324" i="6"/>
  <c r="L324" i="6"/>
  <c r="H325" i="6"/>
  <c r="L325" i="6"/>
  <c r="H326" i="6"/>
  <c r="L326" i="6"/>
  <c r="H327" i="6"/>
  <c r="L327" i="6"/>
  <c r="H328" i="6"/>
  <c r="L328" i="6"/>
  <c r="H329" i="6"/>
  <c r="L329" i="6"/>
  <c r="H330" i="6"/>
  <c r="L330" i="6"/>
  <c r="H331" i="6"/>
  <c r="L331" i="6"/>
  <c r="H332" i="6"/>
  <c r="L332" i="6"/>
  <c r="H333" i="6"/>
  <c r="L333" i="6"/>
  <c r="H334" i="6"/>
  <c r="L334" i="6"/>
  <c r="H335" i="6"/>
  <c r="L335" i="6"/>
  <c r="H336" i="6"/>
  <c r="L336" i="6"/>
  <c r="H337" i="6"/>
  <c r="L337" i="6"/>
  <c r="H338" i="6"/>
  <c r="L338" i="6"/>
  <c r="H339" i="6"/>
  <c r="L339" i="6"/>
  <c r="H340" i="6"/>
  <c r="L340" i="6"/>
  <c r="H341" i="6"/>
  <c r="L341" i="6"/>
  <c r="H342" i="6"/>
  <c r="L342" i="6"/>
  <c r="H343" i="6"/>
  <c r="L343" i="6"/>
  <c r="H344" i="6"/>
  <c r="L344" i="6"/>
  <c r="H345" i="6"/>
  <c r="L345" i="6"/>
  <c r="H346" i="6"/>
  <c r="L346" i="6"/>
  <c r="H347" i="6"/>
  <c r="L347" i="6"/>
  <c r="H348" i="6"/>
  <c r="L348" i="6"/>
  <c r="H349" i="6"/>
  <c r="L349" i="6"/>
  <c r="H350" i="6"/>
  <c r="L350" i="6"/>
  <c r="H351" i="6"/>
  <c r="L351" i="6"/>
  <c r="H352" i="6"/>
  <c r="L352" i="6"/>
  <c r="H353" i="6"/>
  <c r="L353" i="6"/>
  <c r="H354" i="6"/>
  <c r="L354" i="6"/>
  <c r="H355" i="6"/>
  <c r="L355" i="6"/>
  <c r="H356" i="6"/>
  <c r="L356" i="6"/>
  <c r="H357" i="6"/>
  <c r="L357" i="6"/>
  <c r="H358" i="6"/>
  <c r="L358" i="6"/>
  <c r="H359" i="6"/>
  <c r="L359" i="6"/>
  <c r="H360" i="6"/>
  <c r="L360" i="6"/>
  <c r="H361" i="6"/>
  <c r="L361" i="6"/>
  <c r="H362" i="6"/>
  <c r="L362" i="6"/>
  <c r="H363" i="6"/>
  <c r="L363" i="6"/>
  <c r="H364" i="6"/>
  <c r="L364" i="6"/>
  <c r="H365" i="6"/>
  <c r="L365" i="6"/>
  <c r="H366" i="6"/>
  <c r="L366" i="6"/>
  <c r="H367" i="6"/>
  <c r="L367" i="6"/>
  <c r="H368" i="6"/>
  <c r="L368" i="6"/>
  <c r="H369" i="6"/>
  <c r="L369" i="6"/>
  <c r="H370" i="6"/>
  <c r="L370" i="6"/>
  <c r="H371" i="6"/>
  <c r="L371" i="6"/>
  <c r="H372" i="6"/>
  <c r="L372" i="6"/>
  <c r="H373" i="6"/>
  <c r="L373" i="6"/>
  <c r="H374" i="6"/>
  <c r="L374" i="6"/>
  <c r="H375" i="6"/>
  <c r="L375" i="6"/>
  <c r="H376" i="6"/>
  <c r="L376" i="6"/>
  <c r="H377" i="6"/>
  <c r="L377" i="6"/>
  <c r="L1" i="6"/>
  <c r="P1" i="6"/>
  <c r="S9" i="6"/>
  <c r="AA8" i="6"/>
  <c r="AA14" i="6"/>
  <c r="AA18" i="6"/>
  <c r="AA27" i="6"/>
  <c r="D21" i="2"/>
  <c r="AA2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5" i="6"/>
  <c r="P17" i="2"/>
  <c r="P6" i="2"/>
  <c r="P7" i="2"/>
  <c r="P8" i="2"/>
  <c r="P9" i="2"/>
  <c r="P10" i="2"/>
  <c r="P11" i="2"/>
  <c r="P12" i="2"/>
  <c r="P13" i="2"/>
  <c r="P14" i="2"/>
  <c r="P15" i="2"/>
  <c r="P16" i="2"/>
  <c r="P5" i="2"/>
  <c r="J17" i="2"/>
  <c r="E17" i="2"/>
  <c r="F17" i="2"/>
  <c r="G17" i="2"/>
  <c r="H17" i="2"/>
  <c r="I17" i="2"/>
  <c r="K17" i="2"/>
  <c r="L17" i="2"/>
  <c r="M17" i="2"/>
  <c r="D17" i="2"/>
  <c r="C17" i="2"/>
  <c r="AA23" i="6"/>
  <c r="AA22" i="6"/>
  <c r="AA24" i="6"/>
  <c r="AA15" i="6"/>
  <c r="AA11" i="6"/>
</calcChain>
</file>

<file path=xl/sharedStrings.xml><?xml version="1.0" encoding="utf-8"?>
<sst xmlns="http://schemas.openxmlformats.org/spreadsheetml/2006/main" count="130" uniqueCount="98">
  <si>
    <t>W/m2/10nm</t>
  </si>
  <si>
    <t>W/m2/nm</t>
  </si>
  <si>
    <t>I_lambda</t>
  </si>
  <si>
    <t>delta_lambda</t>
  </si>
  <si>
    <t>W/m2</t>
  </si>
  <si>
    <t>nm</t>
  </si>
  <si>
    <t>Month</t>
  </si>
  <si>
    <t>Em</t>
  </si>
  <si>
    <t>kWh/month</t>
  </si>
  <si>
    <t>theta=34 deg</t>
  </si>
  <si>
    <t>theta</t>
  </si>
  <si>
    <t>Total</t>
  </si>
  <si>
    <t>defined name</t>
  </si>
  <si>
    <t>kWh/year</t>
  </si>
  <si>
    <t>34 deg</t>
  </si>
  <si>
    <t>0 deg</t>
  </si>
  <si>
    <t>10 deg</t>
  </si>
  <si>
    <t>20 deg</t>
  </si>
  <si>
    <t>30 deg</t>
  </si>
  <si>
    <t>40 deg</t>
  </si>
  <si>
    <t>50 deg</t>
  </si>
  <si>
    <t>60 deg</t>
  </si>
  <si>
    <t>70 deg</t>
  </si>
  <si>
    <t>80 deg</t>
  </si>
  <si>
    <t>90 deg</t>
  </si>
  <si>
    <t>Max production with monthly inclination adjustment</t>
  </si>
  <si>
    <t>increase in yield</t>
  </si>
  <si>
    <t>max(theta)</t>
  </si>
  <si>
    <t>J</t>
  </si>
  <si>
    <t>h</t>
  </si>
  <si>
    <t>J.s</t>
  </si>
  <si>
    <t>c_</t>
  </si>
  <si>
    <t>Plancks Constant</t>
  </si>
  <si>
    <t>speed of light</t>
  </si>
  <si>
    <t>m/s</t>
  </si>
  <si>
    <t>I_lost</t>
  </si>
  <si>
    <t>scroll down to see the sum.</t>
  </si>
  <si>
    <t>Phi</t>
  </si>
  <si>
    <t>E_photon</t>
  </si>
  <si>
    <t>lambda_nm</t>
  </si>
  <si>
    <t>photon wavelength</t>
  </si>
  <si>
    <t>units</t>
  </si>
  <si>
    <t>intensity</t>
  </si>
  <si>
    <t>photon energy</t>
  </si>
  <si>
    <t>q</t>
  </si>
  <si>
    <t>C</t>
  </si>
  <si>
    <t>charge</t>
  </si>
  <si>
    <t>eV</t>
  </si>
  <si>
    <t>Constants</t>
  </si>
  <si>
    <t>photon flux</t>
  </si>
  <si>
    <t>Power density</t>
  </si>
  <si>
    <t>Q1.1</t>
  </si>
  <si>
    <t>other variables</t>
  </si>
  <si>
    <t>wavelength interval</t>
  </si>
  <si>
    <t xml:space="preserve">bandgap </t>
  </si>
  <si>
    <t>Q3.1</t>
  </si>
  <si>
    <t>Q3.2</t>
  </si>
  <si>
    <t>I_therm_1.12eV</t>
  </si>
  <si>
    <t>Q3.4</t>
  </si>
  <si>
    <t>I_therm_2.0eV</t>
  </si>
  <si>
    <t>Eg_1.12eV</t>
  </si>
  <si>
    <t>Eg_2.0eV</t>
  </si>
  <si>
    <t>bandgap</t>
  </si>
  <si>
    <t>power which is never absorbed when Eg=1.12eV</t>
  </si>
  <si>
    <t>power which is never absorbed when Eg=2.0eV</t>
  </si>
  <si>
    <t>thermalization (Eg=1.1eV)</t>
  </si>
  <si>
    <t>thermalization (Eg=2.0eV)</t>
  </si>
  <si>
    <t>power lost to thermalisation when Eg=1.12eV</t>
  </si>
  <si>
    <t>power lost to thermalisation when Eg=2.0eV</t>
  </si>
  <si>
    <t>When Eg=2.0eV</t>
  </si>
  <si>
    <t>Q3.5</t>
  </si>
  <si>
    <t>power which is never absorbed when Eg,2=0.92eV</t>
  </si>
  <si>
    <t>Bandgap Eg,1</t>
  </si>
  <si>
    <t>Bandgap Eg,2</t>
  </si>
  <si>
    <t>Eg_1</t>
  </si>
  <si>
    <t>Eg_2</t>
  </si>
  <si>
    <t>I_therm_Eg1</t>
  </si>
  <si>
    <t>thermalisation in layer 1</t>
  </si>
  <si>
    <t>thermalisation in layer 2</t>
  </si>
  <si>
    <t>I_therm_Eg2</t>
  </si>
  <si>
    <t>power lost to thermalisation in layer 1</t>
  </si>
  <si>
    <t>power lost to thermalisation in layer 2</t>
  </si>
  <si>
    <t>total lost to thermalisation</t>
  </si>
  <si>
    <t>Q4</t>
  </si>
  <si>
    <t>power which is never absorbed when Eg=3.1eV</t>
  </si>
  <si>
    <t>When Eg=3.1eV</t>
  </si>
  <si>
    <t>I_therm_3.1eV</t>
  </si>
  <si>
    <t>thermalization (Eg=3.1eV)</t>
  </si>
  <si>
    <t>Eg_3.1eV</t>
  </si>
  <si>
    <t>Phi_1.12eV</t>
  </si>
  <si>
    <t>Phi_2.0eV</t>
  </si>
  <si>
    <t>Phi_0.9eV</t>
  </si>
  <si>
    <t>Phi_3.1eV</t>
  </si>
  <si>
    <t>absorbed photon flux</t>
  </si>
  <si>
    <t>1/m2/nm/s</t>
  </si>
  <si>
    <t>power lost to thermalisation when Eg=3.1eV</t>
  </si>
  <si>
    <t>Q5</t>
  </si>
  <si>
    <t>1/m2/s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</si>
</sst>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E+0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Font="1"/>
    <xf numFmtId="1" fontId="0" fillId="0" borderId="0" xfId="0" applyNumberFormat="1"/>
    <xf numFmtId="1" fontId="0" fillId="2" borderId="0" xfId="0" applyNumberFormat="1" applyFill="1"/>
    <xf numFmtId="0" fontId="0" fillId="3" borderId="0" xfId="0" applyFill="1"/>
    <xf numFmtId="165" fontId="0" fillId="3" borderId="0" xfId="0" applyNumberFormat="1" applyFill="1"/>
    <xf numFmtId="1" fontId="0" fillId="3" borderId="0" xfId="0" applyNumberFormat="1" applyFill="1"/>
    <xf numFmtId="1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166" fontId="0" fillId="0" borderId="0" xfId="0" applyNumberFormat="1"/>
    <xf numFmtId="11" fontId="0" fillId="0" borderId="0" xfId="0" applyNumberFormat="1"/>
    <xf numFmtId="0" fontId="0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Spectral Irradiance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Calculations!$C$3</c:f>
              <c:strCache>
                <c:ptCount val="1"/>
                <c:pt idx="0">
                  <c:v>intensity</c:v>
                </c:pt>
              </c:strCache>
            </c:strRef>
          </c:tx>
          <c:marker>
            <c:symbol val="none"/>
          </c:marker>
          <c:xVal>
            <c:numRef>
              <c:f>Calculations!$B$5:$B$377</c:f>
              <c:numCache>
                <c:formatCode>General</c:formatCode>
                <c:ptCount val="373"/>
                <c:pt idx="0">
                  <c:v>280</c:v>
                </c:pt>
                <c:pt idx="1">
                  <c:v>290</c:v>
                </c:pt>
                <c:pt idx="2">
                  <c:v>300</c:v>
                </c:pt>
                <c:pt idx="3">
                  <c:v>310</c:v>
                </c:pt>
                <c:pt idx="4">
                  <c:v>320</c:v>
                </c:pt>
                <c:pt idx="5">
                  <c:v>330</c:v>
                </c:pt>
                <c:pt idx="6">
                  <c:v>340</c:v>
                </c:pt>
                <c:pt idx="7">
                  <c:v>350</c:v>
                </c:pt>
                <c:pt idx="8">
                  <c:v>360</c:v>
                </c:pt>
                <c:pt idx="9">
                  <c:v>370</c:v>
                </c:pt>
                <c:pt idx="10">
                  <c:v>380</c:v>
                </c:pt>
                <c:pt idx="11">
                  <c:v>390</c:v>
                </c:pt>
                <c:pt idx="12">
                  <c:v>400</c:v>
                </c:pt>
                <c:pt idx="13">
                  <c:v>410</c:v>
                </c:pt>
                <c:pt idx="14">
                  <c:v>420</c:v>
                </c:pt>
                <c:pt idx="15">
                  <c:v>430</c:v>
                </c:pt>
                <c:pt idx="16">
                  <c:v>440</c:v>
                </c:pt>
                <c:pt idx="17">
                  <c:v>450</c:v>
                </c:pt>
                <c:pt idx="18">
                  <c:v>460</c:v>
                </c:pt>
                <c:pt idx="19">
                  <c:v>470</c:v>
                </c:pt>
                <c:pt idx="20">
                  <c:v>480</c:v>
                </c:pt>
                <c:pt idx="21">
                  <c:v>490</c:v>
                </c:pt>
                <c:pt idx="22">
                  <c:v>500</c:v>
                </c:pt>
                <c:pt idx="23">
                  <c:v>510</c:v>
                </c:pt>
                <c:pt idx="24">
                  <c:v>520</c:v>
                </c:pt>
                <c:pt idx="25">
                  <c:v>530</c:v>
                </c:pt>
                <c:pt idx="26">
                  <c:v>540</c:v>
                </c:pt>
                <c:pt idx="27">
                  <c:v>550</c:v>
                </c:pt>
                <c:pt idx="28">
                  <c:v>560</c:v>
                </c:pt>
                <c:pt idx="29">
                  <c:v>570</c:v>
                </c:pt>
                <c:pt idx="30">
                  <c:v>580</c:v>
                </c:pt>
                <c:pt idx="31">
                  <c:v>590</c:v>
                </c:pt>
                <c:pt idx="32">
                  <c:v>600</c:v>
                </c:pt>
                <c:pt idx="33">
                  <c:v>610</c:v>
                </c:pt>
                <c:pt idx="34">
                  <c:v>620</c:v>
                </c:pt>
                <c:pt idx="35">
                  <c:v>630</c:v>
                </c:pt>
                <c:pt idx="36">
                  <c:v>640</c:v>
                </c:pt>
                <c:pt idx="37">
                  <c:v>650</c:v>
                </c:pt>
                <c:pt idx="38">
                  <c:v>660</c:v>
                </c:pt>
                <c:pt idx="39">
                  <c:v>670</c:v>
                </c:pt>
                <c:pt idx="40">
                  <c:v>680</c:v>
                </c:pt>
                <c:pt idx="41">
                  <c:v>690</c:v>
                </c:pt>
                <c:pt idx="42">
                  <c:v>700</c:v>
                </c:pt>
                <c:pt idx="43">
                  <c:v>710</c:v>
                </c:pt>
                <c:pt idx="44">
                  <c:v>720</c:v>
                </c:pt>
                <c:pt idx="45">
                  <c:v>730</c:v>
                </c:pt>
                <c:pt idx="46">
                  <c:v>740</c:v>
                </c:pt>
                <c:pt idx="47">
                  <c:v>750</c:v>
                </c:pt>
                <c:pt idx="48">
                  <c:v>760</c:v>
                </c:pt>
                <c:pt idx="49">
                  <c:v>770</c:v>
                </c:pt>
                <c:pt idx="50">
                  <c:v>780</c:v>
                </c:pt>
                <c:pt idx="51">
                  <c:v>790</c:v>
                </c:pt>
                <c:pt idx="52">
                  <c:v>800</c:v>
                </c:pt>
                <c:pt idx="53">
                  <c:v>810</c:v>
                </c:pt>
                <c:pt idx="54">
                  <c:v>820</c:v>
                </c:pt>
                <c:pt idx="55">
                  <c:v>830</c:v>
                </c:pt>
                <c:pt idx="56">
                  <c:v>840</c:v>
                </c:pt>
                <c:pt idx="57">
                  <c:v>850</c:v>
                </c:pt>
                <c:pt idx="58">
                  <c:v>860</c:v>
                </c:pt>
                <c:pt idx="59">
                  <c:v>870</c:v>
                </c:pt>
                <c:pt idx="60">
                  <c:v>880</c:v>
                </c:pt>
                <c:pt idx="61">
                  <c:v>890</c:v>
                </c:pt>
                <c:pt idx="62">
                  <c:v>900</c:v>
                </c:pt>
                <c:pt idx="63">
                  <c:v>910</c:v>
                </c:pt>
                <c:pt idx="64">
                  <c:v>920</c:v>
                </c:pt>
                <c:pt idx="65">
                  <c:v>930</c:v>
                </c:pt>
                <c:pt idx="66">
                  <c:v>940</c:v>
                </c:pt>
                <c:pt idx="67">
                  <c:v>950</c:v>
                </c:pt>
                <c:pt idx="68">
                  <c:v>960</c:v>
                </c:pt>
                <c:pt idx="69">
                  <c:v>970</c:v>
                </c:pt>
                <c:pt idx="70">
                  <c:v>980</c:v>
                </c:pt>
                <c:pt idx="71">
                  <c:v>990</c:v>
                </c:pt>
                <c:pt idx="72">
                  <c:v>1000</c:v>
                </c:pt>
                <c:pt idx="73">
                  <c:v>1010</c:v>
                </c:pt>
                <c:pt idx="74">
                  <c:v>1020</c:v>
                </c:pt>
                <c:pt idx="75">
                  <c:v>1030</c:v>
                </c:pt>
                <c:pt idx="76">
                  <c:v>1040</c:v>
                </c:pt>
                <c:pt idx="77">
                  <c:v>1050</c:v>
                </c:pt>
                <c:pt idx="78">
                  <c:v>1060</c:v>
                </c:pt>
                <c:pt idx="79">
                  <c:v>1070</c:v>
                </c:pt>
                <c:pt idx="80">
                  <c:v>1080</c:v>
                </c:pt>
                <c:pt idx="81">
                  <c:v>1090</c:v>
                </c:pt>
                <c:pt idx="82">
                  <c:v>1100</c:v>
                </c:pt>
                <c:pt idx="83">
                  <c:v>1110</c:v>
                </c:pt>
                <c:pt idx="84">
                  <c:v>1120</c:v>
                </c:pt>
                <c:pt idx="85">
                  <c:v>1130</c:v>
                </c:pt>
                <c:pt idx="86">
                  <c:v>1140</c:v>
                </c:pt>
                <c:pt idx="87">
                  <c:v>1150</c:v>
                </c:pt>
                <c:pt idx="88">
                  <c:v>1160</c:v>
                </c:pt>
                <c:pt idx="89">
                  <c:v>1170</c:v>
                </c:pt>
                <c:pt idx="90">
                  <c:v>1180</c:v>
                </c:pt>
                <c:pt idx="91">
                  <c:v>1190</c:v>
                </c:pt>
                <c:pt idx="92">
                  <c:v>1200</c:v>
                </c:pt>
                <c:pt idx="93">
                  <c:v>1210</c:v>
                </c:pt>
                <c:pt idx="94">
                  <c:v>1220</c:v>
                </c:pt>
                <c:pt idx="95">
                  <c:v>1230</c:v>
                </c:pt>
                <c:pt idx="96">
                  <c:v>1240</c:v>
                </c:pt>
                <c:pt idx="97">
                  <c:v>1250</c:v>
                </c:pt>
                <c:pt idx="98">
                  <c:v>1260</c:v>
                </c:pt>
                <c:pt idx="99">
                  <c:v>1270</c:v>
                </c:pt>
                <c:pt idx="100">
                  <c:v>1280</c:v>
                </c:pt>
                <c:pt idx="101">
                  <c:v>1290</c:v>
                </c:pt>
                <c:pt idx="102">
                  <c:v>1300</c:v>
                </c:pt>
                <c:pt idx="103">
                  <c:v>1310</c:v>
                </c:pt>
                <c:pt idx="104">
                  <c:v>1320</c:v>
                </c:pt>
                <c:pt idx="105">
                  <c:v>1330</c:v>
                </c:pt>
                <c:pt idx="106">
                  <c:v>1340</c:v>
                </c:pt>
                <c:pt idx="107">
                  <c:v>1350</c:v>
                </c:pt>
                <c:pt idx="108">
                  <c:v>1360</c:v>
                </c:pt>
                <c:pt idx="109">
                  <c:v>1370</c:v>
                </c:pt>
                <c:pt idx="110">
                  <c:v>1380</c:v>
                </c:pt>
                <c:pt idx="111">
                  <c:v>1390</c:v>
                </c:pt>
                <c:pt idx="112">
                  <c:v>1400</c:v>
                </c:pt>
                <c:pt idx="113">
                  <c:v>1410</c:v>
                </c:pt>
                <c:pt idx="114">
                  <c:v>1420</c:v>
                </c:pt>
                <c:pt idx="115">
                  <c:v>1430</c:v>
                </c:pt>
                <c:pt idx="116">
                  <c:v>1440</c:v>
                </c:pt>
                <c:pt idx="117">
                  <c:v>1450</c:v>
                </c:pt>
                <c:pt idx="118">
                  <c:v>1460</c:v>
                </c:pt>
                <c:pt idx="119">
                  <c:v>1470</c:v>
                </c:pt>
                <c:pt idx="120">
                  <c:v>1480</c:v>
                </c:pt>
                <c:pt idx="121">
                  <c:v>1490</c:v>
                </c:pt>
                <c:pt idx="122">
                  <c:v>1500</c:v>
                </c:pt>
                <c:pt idx="123">
                  <c:v>1510</c:v>
                </c:pt>
                <c:pt idx="124">
                  <c:v>1520</c:v>
                </c:pt>
                <c:pt idx="125">
                  <c:v>1530</c:v>
                </c:pt>
                <c:pt idx="126">
                  <c:v>1540</c:v>
                </c:pt>
                <c:pt idx="127">
                  <c:v>1550</c:v>
                </c:pt>
                <c:pt idx="128">
                  <c:v>1560</c:v>
                </c:pt>
                <c:pt idx="129">
                  <c:v>1570</c:v>
                </c:pt>
                <c:pt idx="130">
                  <c:v>1580</c:v>
                </c:pt>
                <c:pt idx="131">
                  <c:v>1590</c:v>
                </c:pt>
                <c:pt idx="132">
                  <c:v>1600</c:v>
                </c:pt>
                <c:pt idx="133">
                  <c:v>1610</c:v>
                </c:pt>
                <c:pt idx="134">
                  <c:v>1620</c:v>
                </c:pt>
                <c:pt idx="135">
                  <c:v>1630</c:v>
                </c:pt>
                <c:pt idx="136">
                  <c:v>1640</c:v>
                </c:pt>
                <c:pt idx="137">
                  <c:v>1650</c:v>
                </c:pt>
                <c:pt idx="138">
                  <c:v>1660</c:v>
                </c:pt>
                <c:pt idx="139">
                  <c:v>1670</c:v>
                </c:pt>
                <c:pt idx="140">
                  <c:v>1680</c:v>
                </c:pt>
                <c:pt idx="141">
                  <c:v>1690</c:v>
                </c:pt>
                <c:pt idx="142">
                  <c:v>1700</c:v>
                </c:pt>
                <c:pt idx="143">
                  <c:v>1710</c:v>
                </c:pt>
                <c:pt idx="144">
                  <c:v>1720</c:v>
                </c:pt>
                <c:pt idx="145">
                  <c:v>1730</c:v>
                </c:pt>
                <c:pt idx="146">
                  <c:v>1740</c:v>
                </c:pt>
                <c:pt idx="147">
                  <c:v>1750</c:v>
                </c:pt>
                <c:pt idx="148">
                  <c:v>1760</c:v>
                </c:pt>
                <c:pt idx="149">
                  <c:v>1770</c:v>
                </c:pt>
                <c:pt idx="150">
                  <c:v>1780</c:v>
                </c:pt>
                <c:pt idx="151">
                  <c:v>1790</c:v>
                </c:pt>
                <c:pt idx="152">
                  <c:v>1800</c:v>
                </c:pt>
                <c:pt idx="153">
                  <c:v>1810</c:v>
                </c:pt>
                <c:pt idx="154">
                  <c:v>1820</c:v>
                </c:pt>
                <c:pt idx="155">
                  <c:v>1830</c:v>
                </c:pt>
                <c:pt idx="156">
                  <c:v>1840</c:v>
                </c:pt>
                <c:pt idx="157">
                  <c:v>1850</c:v>
                </c:pt>
                <c:pt idx="158">
                  <c:v>1860</c:v>
                </c:pt>
                <c:pt idx="159">
                  <c:v>1870</c:v>
                </c:pt>
                <c:pt idx="160">
                  <c:v>1880</c:v>
                </c:pt>
                <c:pt idx="161">
                  <c:v>1890</c:v>
                </c:pt>
                <c:pt idx="162">
                  <c:v>1900</c:v>
                </c:pt>
                <c:pt idx="163">
                  <c:v>1910</c:v>
                </c:pt>
                <c:pt idx="164">
                  <c:v>1920</c:v>
                </c:pt>
                <c:pt idx="165">
                  <c:v>1930</c:v>
                </c:pt>
                <c:pt idx="166">
                  <c:v>1940</c:v>
                </c:pt>
                <c:pt idx="167">
                  <c:v>1950</c:v>
                </c:pt>
                <c:pt idx="168">
                  <c:v>1960</c:v>
                </c:pt>
                <c:pt idx="169">
                  <c:v>1970</c:v>
                </c:pt>
                <c:pt idx="170">
                  <c:v>1980</c:v>
                </c:pt>
                <c:pt idx="171">
                  <c:v>1990</c:v>
                </c:pt>
                <c:pt idx="172">
                  <c:v>2000</c:v>
                </c:pt>
                <c:pt idx="173">
                  <c:v>2010</c:v>
                </c:pt>
                <c:pt idx="174">
                  <c:v>2020</c:v>
                </c:pt>
                <c:pt idx="175">
                  <c:v>2030</c:v>
                </c:pt>
                <c:pt idx="176">
                  <c:v>2040</c:v>
                </c:pt>
                <c:pt idx="177">
                  <c:v>2050</c:v>
                </c:pt>
                <c:pt idx="178">
                  <c:v>2060</c:v>
                </c:pt>
                <c:pt idx="179">
                  <c:v>2070</c:v>
                </c:pt>
                <c:pt idx="180">
                  <c:v>2080</c:v>
                </c:pt>
                <c:pt idx="181">
                  <c:v>2090</c:v>
                </c:pt>
                <c:pt idx="182">
                  <c:v>2100</c:v>
                </c:pt>
                <c:pt idx="183">
                  <c:v>2110</c:v>
                </c:pt>
                <c:pt idx="184">
                  <c:v>2120</c:v>
                </c:pt>
                <c:pt idx="185">
                  <c:v>2130</c:v>
                </c:pt>
                <c:pt idx="186">
                  <c:v>2140</c:v>
                </c:pt>
                <c:pt idx="187">
                  <c:v>2150</c:v>
                </c:pt>
                <c:pt idx="188">
                  <c:v>2160</c:v>
                </c:pt>
                <c:pt idx="189">
                  <c:v>2170</c:v>
                </c:pt>
                <c:pt idx="190">
                  <c:v>2180</c:v>
                </c:pt>
                <c:pt idx="191">
                  <c:v>2190</c:v>
                </c:pt>
                <c:pt idx="192">
                  <c:v>2200</c:v>
                </c:pt>
                <c:pt idx="193">
                  <c:v>2210</c:v>
                </c:pt>
                <c:pt idx="194">
                  <c:v>2220</c:v>
                </c:pt>
                <c:pt idx="195">
                  <c:v>2230</c:v>
                </c:pt>
                <c:pt idx="196">
                  <c:v>2240</c:v>
                </c:pt>
                <c:pt idx="197">
                  <c:v>2250</c:v>
                </c:pt>
                <c:pt idx="198">
                  <c:v>2260</c:v>
                </c:pt>
                <c:pt idx="199">
                  <c:v>2270</c:v>
                </c:pt>
                <c:pt idx="200">
                  <c:v>2280</c:v>
                </c:pt>
                <c:pt idx="201">
                  <c:v>2290</c:v>
                </c:pt>
                <c:pt idx="202">
                  <c:v>2300</c:v>
                </c:pt>
                <c:pt idx="203">
                  <c:v>2310</c:v>
                </c:pt>
                <c:pt idx="204">
                  <c:v>2320</c:v>
                </c:pt>
                <c:pt idx="205">
                  <c:v>2330</c:v>
                </c:pt>
                <c:pt idx="206">
                  <c:v>2340</c:v>
                </c:pt>
                <c:pt idx="207">
                  <c:v>2350</c:v>
                </c:pt>
                <c:pt idx="208">
                  <c:v>2360</c:v>
                </c:pt>
                <c:pt idx="209">
                  <c:v>2370</c:v>
                </c:pt>
                <c:pt idx="210">
                  <c:v>2380</c:v>
                </c:pt>
                <c:pt idx="211">
                  <c:v>2390</c:v>
                </c:pt>
                <c:pt idx="212">
                  <c:v>2400</c:v>
                </c:pt>
                <c:pt idx="213">
                  <c:v>2410</c:v>
                </c:pt>
                <c:pt idx="214">
                  <c:v>2420</c:v>
                </c:pt>
                <c:pt idx="215">
                  <c:v>2430</c:v>
                </c:pt>
                <c:pt idx="216">
                  <c:v>2440</c:v>
                </c:pt>
                <c:pt idx="217">
                  <c:v>2450</c:v>
                </c:pt>
                <c:pt idx="218">
                  <c:v>2460</c:v>
                </c:pt>
                <c:pt idx="219">
                  <c:v>2470</c:v>
                </c:pt>
                <c:pt idx="220">
                  <c:v>2480</c:v>
                </c:pt>
                <c:pt idx="221">
                  <c:v>2490</c:v>
                </c:pt>
                <c:pt idx="222">
                  <c:v>2500</c:v>
                </c:pt>
                <c:pt idx="223">
                  <c:v>2510</c:v>
                </c:pt>
                <c:pt idx="224">
                  <c:v>2520</c:v>
                </c:pt>
                <c:pt idx="225">
                  <c:v>2530</c:v>
                </c:pt>
                <c:pt idx="226">
                  <c:v>2540</c:v>
                </c:pt>
                <c:pt idx="227">
                  <c:v>2550</c:v>
                </c:pt>
                <c:pt idx="228">
                  <c:v>2560</c:v>
                </c:pt>
                <c:pt idx="229">
                  <c:v>2570</c:v>
                </c:pt>
                <c:pt idx="230">
                  <c:v>2580</c:v>
                </c:pt>
                <c:pt idx="231">
                  <c:v>2590</c:v>
                </c:pt>
                <c:pt idx="232">
                  <c:v>2600</c:v>
                </c:pt>
                <c:pt idx="233">
                  <c:v>2610</c:v>
                </c:pt>
                <c:pt idx="234">
                  <c:v>2620</c:v>
                </c:pt>
                <c:pt idx="235">
                  <c:v>2630</c:v>
                </c:pt>
                <c:pt idx="236">
                  <c:v>2640</c:v>
                </c:pt>
                <c:pt idx="237">
                  <c:v>2650</c:v>
                </c:pt>
                <c:pt idx="238">
                  <c:v>2660</c:v>
                </c:pt>
                <c:pt idx="239">
                  <c:v>2670</c:v>
                </c:pt>
                <c:pt idx="240">
                  <c:v>2680</c:v>
                </c:pt>
                <c:pt idx="241">
                  <c:v>2690</c:v>
                </c:pt>
                <c:pt idx="242">
                  <c:v>2700</c:v>
                </c:pt>
                <c:pt idx="243">
                  <c:v>2710</c:v>
                </c:pt>
                <c:pt idx="244">
                  <c:v>2720</c:v>
                </c:pt>
                <c:pt idx="245">
                  <c:v>2730</c:v>
                </c:pt>
                <c:pt idx="246">
                  <c:v>2740</c:v>
                </c:pt>
                <c:pt idx="247">
                  <c:v>2750</c:v>
                </c:pt>
                <c:pt idx="248">
                  <c:v>2760</c:v>
                </c:pt>
                <c:pt idx="249">
                  <c:v>2770</c:v>
                </c:pt>
                <c:pt idx="250">
                  <c:v>2780</c:v>
                </c:pt>
                <c:pt idx="251">
                  <c:v>2790</c:v>
                </c:pt>
                <c:pt idx="252">
                  <c:v>2800</c:v>
                </c:pt>
                <c:pt idx="253">
                  <c:v>2810</c:v>
                </c:pt>
                <c:pt idx="254">
                  <c:v>2820</c:v>
                </c:pt>
                <c:pt idx="255">
                  <c:v>2830</c:v>
                </c:pt>
                <c:pt idx="256">
                  <c:v>2840</c:v>
                </c:pt>
                <c:pt idx="257">
                  <c:v>2850</c:v>
                </c:pt>
                <c:pt idx="258">
                  <c:v>2860</c:v>
                </c:pt>
                <c:pt idx="259">
                  <c:v>2870</c:v>
                </c:pt>
                <c:pt idx="260">
                  <c:v>2880</c:v>
                </c:pt>
                <c:pt idx="261">
                  <c:v>2890</c:v>
                </c:pt>
                <c:pt idx="262">
                  <c:v>2900</c:v>
                </c:pt>
                <c:pt idx="263">
                  <c:v>2910</c:v>
                </c:pt>
                <c:pt idx="264">
                  <c:v>2920</c:v>
                </c:pt>
                <c:pt idx="265">
                  <c:v>2930</c:v>
                </c:pt>
                <c:pt idx="266">
                  <c:v>2940</c:v>
                </c:pt>
                <c:pt idx="267">
                  <c:v>2950</c:v>
                </c:pt>
                <c:pt idx="268">
                  <c:v>2960</c:v>
                </c:pt>
                <c:pt idx="269">
                  <c:v>2970</c:v>
                </c:pt>
                <c:pt idx="270">
                  <c:v>2980</c:v>
                </c:pt>
                <c:pt idx="271">
                  <c:v>2990</c:v>
                </c:pt>
                <c:pt idx="272">
                  <c:v>3000</c:v>
                </c:pt>
                <c:pt idx="273">
                  <c:v>3010</c:v>
                </c:pt>
                <c:pt idx="274">
                  <c:v>3020</c:v>
                </c:pt>
                <c:pt idx="275">
                  <c:v>3030</c:v>
                </c:pt>
                <c:pt idx="276">
                  <c:v>3040</c:v>
                </c:pt>
                <c:pt idx="277">
                  <c:v>3050</c:v>
                </c:pt>
                <c:pt idx="278">
                  <c:v>3060</c:v>
                </c:pt>
                <c:pt idx="279">
                  <c:v>3070</c:v>
                </c:pt>
                <c:pt idx="280">
                  <c:v>3080</c:v>
                </c:pt>
                <c:pt idx="281">
                  <c:v>3090</c:v>
                </c:pt>
                <c:pt idx="282">
                  <c:v>3100</c:v>
                </c:pt>
                <c:pt idx="283">
                  <c:v>3110</c:v>
                </c:pt>
                <c:pt idx="284">
                  <c:v>3120</c:v>
                </c:pt>
                <c:pt idx="285">
                  <c:v>3130</c:v>
                </c:pt>
                <c:pt idx="286">
                  <c:v>3140</c:v>
                </c:pt>
                <c:pt idx="287">
                  <c:v>3150</c:v>
                </c:pt>
                <c:pt idx="288">
                  <c:v>3160</c:v>
                </c:pt>
                <c:pt idx="289">
                  <c:v>3170</c:v>
                </c:pt>
                <c:pt idx="290">
                  <c:v>3180</c:v>
                </c:pt>
                <c:pt idx="291">
                  <c:v>3190</c:v>
                </c:pt>
                <c:pt idx="292">
                  <c:v>3200</c:v>
                </c:pt>
                <c:pt idx="293">
                  <c:v>3210</c:v>
                </c:pt>
                <c:pt idx="294">
                  <c:v>3220</c:v>
                </c:pt>
                <c:pt idx="295">
                  <c:v>3230</c:v>
                </c:pt>
                <c:pt idx="296">
                  <c:v>3240</c:v>
                </c:pt>
                <c:pt idx="297">
                  <c:v>3250</c:v>
                </c:pt>
                <c:pt idx="298">
                  <c:v>3260</c:v>
                </c:pt>
                <c:pt idx="299">
                  <c:v>3270</c:v>
                </c:pt>
                <c:pt idx="300">
                  <c:v>3280</c:v>
                </c:pt>
                <c:pt idx="301">
                  <c:v>3290</c:v>
                </c:pt>
                <c:pt idx="302">
                  <c:v>3300</c:v>
                </c:pt>
                <c:pt idx="303">
                  <c:v>3310</c:v>
                </c:pt>
                <c:pt idx="304">
                  <c:v>3320</c:v>
                </c:pt>
                <c:pt idx="305">
                  <c:v>3330</c:v>
                </c:pt>
                <c:pt idx="306">
                  <c:v>3340</c:v>
                </c:pt>
                <c:pt idx="307">
                  <c:v>3350</c:v>
                </c:pt>
                <c:pt idx="308">
                  <c:v>3360</c:v>
                </c:pt>
                <c:pt idx="309">
                  <c:v>3370</c:v>
                </c:pt>
                <c:pt idx="310">
                  <c:v>3380</c:v>
                </c:pt>
                <c:pt idx="311">
                  <c:v>3390</c:v>
                </c:pt>
                <c:pt idx="312">
                  <c:v>3400</c:v>
                </c:pt>
                <c:pt idx="313">
                  <c:v>3410</c:v>
                </c:pt>
                <c:pt idx="314">
                  <c:v>3420</c:v>
                </c:pt>
                <c:pt idx="315">
                  <c:v>3430</c:v>
                </c:pt>
                <c:pt idx="316">
                  <c:v>3440</c:v>
                </c:pt>
                <c:pt idx="317">
                  <c:v>3450</c:v>
                </c:pt>
                <c:pt idx="318">
                  <c:v>3460</c:v>
                </c:pt>
                <c:pt idx="319">
                  <c:v>3470</c:v>
                </c:pt>
                <c:pt idx="320">
                  <c:v>3480</c:v>
                </c:pt>
                <c:pt idx="321">
                  <c:v>3490</c:v>
                </c:pt>
                <c:pt idx="322">
                  <c:v>3500</c:v>
                </c:pt>
                <c:pt idx="323">
                  <c:v>3510</c:v>
                </c:pt>
                <c:pt idx="324">
                  <c:v>3520</c:v>
                </c:pt>
                <c:pt idx="325">
                  <c:v>3530</c:v>
                </c:pt>
                <c:pt idx="326">
                  <c:v>3540</c:v>
                </c:pt>
                <c:pt idx="327">
                  <c:v>3550</c:v>
                </c:pt>
                <c:pt idx="328">
                  <c:v>3560</c:v>
                </c:pt>
                <c:pt idx="329">
                  <c:v>3570</c:v>
                </c:pt>
                <c:pt idx="330">
                  <c:v>3580</c:v>
                </c:pt>
                <c:pt idx="331">
                  <c:v>3590</c:v>
                </c:pt>
                <c:pt idx="332">
                  <c:v>3600</c:v>
                </c:pt>
                <c:pt idx="333">
                  <c:v>3610</c:v>
                </c:pt>
                <c:pt idx="334">
                  <c:v>3620</c:v>
                </c:pt>
                <c:pt idx="335">
                  <c:v>3630</c:v>
                </c:pt>
                <c:pt idx="336">
                  <c:v>3640</c:v>
                </c:pt>
                <c:pt idx="337">
                  <c:v>3650</c:v>
                </c:pt>
                <c:pt idx="338">
                  <c:v>3660</c:v>
                </c:pt>
                <c:pt idx="339">
                  <c:v>3670</c:v>
                </c:pt>
                <c:pt idx="340">
                  <c:v>3680</c:v>
                </c:pt>
                <c:pt idx="341">
                  <c:v>3690</c:v>
                </c:pt>
                <c:pt idx="342">
                  <c:v>3700</c:v>
                </c:pt>
                <c:pt idx="343">
                  <c:v>3710</c:v>
                </c:pt>
                <c:pt idx="344">
                  <c:v>3720</c:v>
                </c:pt>
                <c:pt idx="345">
                  <c:v>3730</c:v>
                </c:pt>
                <c:pt idx="346">
                  <c:v>3740</c:v>
                </c:pt>
                <c:pt idx="347">
                  <c:v>3750</c:v>
                </c:pt>
                <c:pt idx="348">
                  <c:v>3760</c:v>
                </c:pt>
                <c:pt idx="349">
                  <c:v>3770</c:v>
                </c:pt>
                <c:pt idx="350">
                  <c:v>3780</c:v>
                </c:pt>
                <c:pt idx="351">
                  <c:v>3790</c:v>
                </c:pt>
                <c:pt idx="352">
                  <c:v>3800</c:v>
                </c:pt>
                <c:pt idx="353">
                  <c:v>3810</c:v>
                </c:pt>
                <c:pt idx="354">
                  <c:v>3820</c:v>
                </c:pt>
                <c:pt idx="355">
                  <c:v>3830</c:v>
                </c:pt>
                <c:pt idx="356">
                  <c:v>3840</c:v>
                </c:pt>
                <c:pt idx="357">
                  <c:v>3850</c:v>
                </c:pt>
                <c:pt idx="358">
                  <c:v>3860</c:v>
                </c:pt>
                <c:pt idx="359">
                  <c:v>3870</c:v>
                </c:pt>
                <c:pt idx="360">
                  <c:v>3880</c:v>
                </c:pt>
                <c:pt idx="361">
                  <c:v>3890</c:v>
                </c:pt>
                <c:pt idx="362">
                  <c:v>3900</c:v>
                </c:pt>
                <c:pt idx="363">
                  <c:v>3910</c:v>
                </c:pt>
                <c:pt idx="364">
                  <c:v>3920</c:v>
                </c:pt>
                <c:pt idx="365">
                  <c:v>3930</c:v>
                </c:pt>
                <c:pt idx="366">
                  <c:v>3940</c:v>
                </c:pt>
                <c:pt idx="367">
                  <c:v>3950</c:v>
                </c:pt>
                <c:pt idx="368">
                  <c:v>3960</c:v>
                </c:pt>
                <c:pt idx="369">
                  <c:v>3970</c:v>
                </c:pt>
                <c:pt idx="370">
                  <c:v>3980</c:v>
                </c:pt>
                <c:pt idx="371">
                  <c:v>3990</c:v>
                </c:pt>
                <c:pt idx="372">
                  <c:v>4000</c:v>
                </c:pt>
              </c:numCache>
            </c:numRef>
          </c:xVal>
          <c:yVal>
            <c:numRef>
              <c:f>Calculations!$D$5:$D$377</c:f>
              <c:numCache>
                <c:formatCode>0.00</c:formatCode>
                <c:ptCount val="373"/>
                <c:pt idx="0">
                  <c:v>4.7572947848996338E-23</c:v>
                </c:pt>
                <c:pt idx="1">
                  <c:v>6.0503691183039417E-9</c:v>
                </c:pt>
                <c:pt idx="2">
                  <c:v>1.0261936054429548E-3</c:v>
                </c:pt>
                <c:pt idx="3">
                  <c:v>5.1223200458264263E-2</c:v>
                </c:pt>
                <c:pt idx="4">
                  <c:v>0.20641524878909884</c:v>
                </c:pt>
                <c:pt idx="5">
                  <c:v>0.47401999379691767</c:v>
                </c:pt>
                <c:pt idx="6">
                  <c:v>0.50459965821780972</c:v>
                </c:pt>
                <c:pt idx="7">
                  <c:v>0.53092572249071179</c:v>
                </c:pt>
                <c:pt idx="8">
                  <c:v>0.60150732872887047</c:v>
                </c:pt>
                <c:pt idx="9">
                  <c:v>0.7592827101046663</c:v>
                </c:pt>
                <c:pt idx="10">
                  <c:v>0.70467975785032777</c:v>
                </c:pt>
                <c:pt idx="11">
                  <c:v>0.80143659147670809</c:v>
                </c:pt>
                <c:pt idx="12">
                  <c:v>1.1203158214835827</c:v>
                </c:pt>
                <c:pt idx="13">
                  <c:v>1.0543498239166469</c:v>
                </c:pt>
                <c:pt idx="14">
                  <c:v>1.1294665924875325</c:v>
                </c:pt>
                <c:pt idx="15">
                  <c:v>0.87949970719501935</c:v>
                </c:pt>
                <c:pt idx="16">
                  <c:v>1.357431404201318</c:v>
                </c:pt>
                <c:pt idx="17">
                  <c:v>1.5682008110615271</c:v>
                </c:pt>
                <c:pt idx="18">
                  <c:v>1.5376312024329468</c:v>
                </c:pt>
                <c:pt idx="19">
                  <c:v>1.5161118068851969</c:v>
                </c:pt>
                <c:pt idx="20">
                  <c:v>1.6271277540100395</c:v>
                </c:pt>
                <c:pt idx="21">
                  <c:v>1.6314517447042136</c:v>
                </c:pt>
                <c:pt idx="22">
                  <c:v>1.5537204701321994</c:v>
                </c:pt>
                <c:pt idx="23">
                  <c:v>1.5567372078258095</c:v>
                </c:pt>
                <c:pt idx="24">
                  <c:v>1.5321005166613291</c:v>
                </c:pt>
                <c:pt idx="25">
                  <c:v>1.553217680516598</c:v>
                </c:pt>
                <c:pt idx="26">
                  <c:v>1.4907712102588735</c:v>
                </c:pt>
                <c:pt idx="27">
                  <c:v>1.5484914581299425</c:v>
                </c:pt>
                <c:pt idx="28">
                  <c:v>1.4822237867936459</c:v>
                </c:pt>
                <c:pt idx="29">
                  <c:v>1.4898661889507909</c:v>
                </c:pt>
                <c:pt idx="30">
                  <c:v>1.5103800052673377</c:v>
                </c:pt>
                <c:pt idx="31">
                  <c:v>1.378548568056587</c:v>
                </c:pt>
                <c:pt idx="32">
                  <c:v>1.4835310397942103</c:v>
                </c:pt>
                <c:pt idx="33">
                  <c:v>1.476793658945148</c:v>
                </c:pt>
                <c:pt idx="34">
                  <c:v>1.4821232288705253</c:v>
                </c:pt>
                <c:pt idx="35">
                  <c:v>1.4001685215274575</c:v>
                </c:pt>
                <c:pt idx="36">
                  <c:v>1.4420006175455142</c:v>
                </c:pt>
                <c:pt idx="37">
                  <c:v>1.366984406897749</c:v>
                </c:pt>
                <c:pt idx="38">
                  <c:v>1.4070064602996399</c:v>
                </c:pt>
                <c:pt idx="39">
                  <c:v>1.4275202766161867</c:v>
                </c:pt>
                <c:pt idx="40">
                  <c:v>1.4046936280678723</c:v>
                </c:pt>
                <c:pt idx="41">
                  <c:v>1.1886952092054062</c:v>
                </c:pt>
                <c:pt idx="42">
                  <c:v>1.2894542481719757</c:v>
                </c:pt>
                <c:pt idx="43">
                  <c:v>1.324850637110331</c:v>
                </c:pt>
                <c:pt idx="44">
                  <c:v>0.99099833235083989</c:v>
                </c:pt>
                <c:pt idx="45">
                  <c:v>1.1347961624129099</c:v>
                </c:pt>
                <c:pt idx="46">
                  <c:v>1.2263038724524091</c:v>
                </c:pt>
                <c:pt idx="47">
                  <c:v>1.2409853292279771</c:v>
                </c:pt>
                <c:pt idx="48">
                  <c:v>0.26752429866932259</c:v>
                </c:pt>
                <c:pt idx="49">
                  <c:v>1.1672763715807761</c:v>
                </c:pt>
                <c:pt idx="50">
                  <c:v>1.1700919934281453</c:v>
                </c:pt>
                <c:pt idx="51">
                  <c:v>1.0970869412427866</c:v>
                </c:pt>
                <c:pt idx="52">
                  <c:v>1.0784837254655257</c:v>
                </c:pt>
                <c:pt idx="53">
                  <c:v>1.0617911102275515</c:v>
                </c:pt>
                <c:pt idx="54">
                  <c:v>0.86668862778948941</c:v>
                </c:pt>
                <c:pt idx="55">
                  <c:v>0.92112063157452329</c:v>
                </c:pt>
                <c:pt idx="56">
                  <c:v>1.0213668251331793</c:v>
                </c:pt>
                <c:pt idx="57">
                  <c:v>0.89870627051100216</c:v>
                </c:pt>
                <c:pt idx="58">
                  <c:v>0.99367317310584047</c:v>
                </c:pt>
                <c:pt idx="59">
                  <c:v>0.97294818515074089</c:v>
                </c:pt>
                <c:pt idx="60">
                  <c:v>0.94481207826167302</c:v>
                </c:pt>
                <c:pt idx="61">
                  <c:v>0.92908481908565343</c:v>
                </c:pt>
                <c:pt idx="62">
                  <c:v>0.74674313709156137</c:v>
                </c:pt>
                <c:pt idx="63">
                  <c:v>0.62815517835575752</c:v>
                </c:pt>
                <c:pt idx="64">
                  <c:v>0.74829172910761432</c:v>
                </c:pt>
                <c:pt idx="65">
                  <c:v>0.43451078580294056</c:v>
                </c:pt>
                <c:pt idx="66">
                  <c:v>0.47444233707402317</c:v>
                </c:pt>
                <c:pt idx="67">
                  <c:v>0.1480815975869961</c:v>
                </c:pt>
                <c:pt idx="68">
                  <c:v>0.42300695939797495</c:v>
                </c:pt>
                <c:pt idx="69">
                  <c:v>0.6381506359139183</c:v>
                </c:pt>
                <c:pt idx="70">
                  <c:v>0.60805364952400398</c:v>
                </c:pt>
                <c:pt idx="71">
                  <c:v>0.73635550363323132</c:v>
                </c:pt>
                <c:pt idx="72">
                  <c:v>0.73942252028840127</c:v>
                </c:pt>
                <c:pt idx="73">
                  <c:v>0.72315224832753211</c:v>
                </c:pt>
                <c:pt idx="74">
                  <c:v>0.70285965944184992</c:v>
                </c:pt>
                <c:pt idx="75">
                  <c:v>0.69440273810743025</c:v>
                </c:pt>
                <c:pt idx="76">
                  <c:v>0.67544756959924812</c:v>
                </c:pt>
                <c:pt idx="77">
                  <c:v>0.65828233212260812</c:v>
                </c:pt>
                <c:pt idx="78">
                  <c:v>0.63939755416061039</c:v>
                </c:pt>
                <c:pt idx="79">
                  <c:v>0.60806370531631582</c:v>
                </c:pt>
                <c:pt idx="80">
                  <c:v>0.60055202845922739</c:v>
                </c:pt>
                <c:pt idx="81">
                  <c:v>0.55883054615660288</c:v>
                </c:pt>
                <c:pt idx="82">
                  <c:v>0.48848022314162093</c:v>
                </c:pt>
                <c:pt idx="83">
                  <c:v>0.48166239595406274</c:v>
                </c:pt>
                <c:pt idx="84">
                  <c:v>0.14268163711543444</c:v>
                </c:pt>
                <c:pt idx="85">
                  <c:v>7.0967748662940811E-2</c:v>
                </c:pt>
                <c:pt idx="86">
                  <c:v>0.25741822739572956</c:v>
                </c:pt>
                <c:pt idx="87">
                  <c:v>0.12231865768356789</c:v>
                </c:pt>
                <c:pt idx="88">
                  <c:v>0.28807833815511785</c:v>
                </c:pt>
                <c:pt idx="89">
                  <c:v>0.46128936072988413</c:v>
                </c:pt>
                <c:pt idx="90">
                  <c:v>0.44314871139897677</c:v>
                </c:pt>
                <c:pt idx="91">
                  <c:v>0.46496978071608808</c:v>
                </c:pt>
                <c:pt idx="92">
                  <c:v>0.4507508903868736</c:v>
                </c:pt>
                <c:pt idx="93">
                  <c:v>0.45588940025832247</c:v>
                </c:pt>
                <c:pt idx="94">
                  <c:v>0.46060556685266585</c:v>
                </c:pt>
                <c:pt idx="95">
                  <c:v>0.46259661373044836</c:v>
                </c:pt>
                <c:pt idx="96">
                  <c:v>0.46334074236153883</c:v>
                </c:pt>
                <c:pt idx="97">
                  <c:v>0.45959998762146259</c:v>
                </c:pt>
                <c:pt idx="98">
                  <c:v>0.43350520657173719</c:v>
                </c:pt>
                <c:pt idx="99">
                  <c:v>0.38960161733740173</c:v>
                </c:pt>
                <c:pt idx="100">
                  <c:v>0.42439465873703541</c:v>
                </c:pt>
                <c:pt idx="101">
                  <c:v>0.41515338560227721</c:v>
                </c:pt>
                <c:pt idx="102">
                  <c:v>0.35509013812250489</c:v>
                </c:pt>
                <c:pt idx="103">
                  <c:v>0.30282012968455801</c:v>
                </c:pt>
                <c:pt idx="104">
                  <c:v>0.26016345869691454</c:v>
                </c:pt>
                <c:pt idx="105">
                  <c:v>0.23050892716872956</c:v>
                </c:pt>
                <c:pt idx="106">
                  <c:v>0.1692490404038253</c:v>
                </c:pt>
                <c:pt idx="107">
                  <c:v>1.6114407180032684E-2</c:v>
                </c:pt>
                <c:pt idx="108">
                  <c:v>2.1523417864675163E-6</c:v>
                </c:pt>
                <c:pt idx="109">
                  <c:v>2.9362913551135999E-7</c:v>
                </c:pt>
                <c:pt idx="110">
                  <c:v>8.2042192736182616E-5</c:v>
                </c:pt>
                <c:pt idx="111">
                  <c:v>4.960321231679577E-4</c:v>
                </c:pt>
                <c:pt idx="112">
                  <c:v>3.2647135320245934E-9</c:v>
                </c:pt>
                <c:pt idx="113">
                  <c:v>4.6913287873326972E-4</c:v>
                </c:pt>
                <c:pt idx="114">
                  <c:v>8.3179502846673532E-3</c:v>
                </c:pt>
                <c:pt idx="115">
                  <c:v>6.1944686221353719E-2</c:v>
                </c:pt>
                <c:pt idx="116">
                  <c:v>3.9821943134881389E-2</c:v>
                </c:pt>
                <c:pt idx="117">
                  <c:v>2.7564937885744517E-2</c:v>
                </c:pt>
                <c:pt idx="118">
                  <c:v>8.589758350861601E-2</c:v>
                </c:pt>
                <c:pt idx="119">
                  <c:v>4.9955165047716923E-2</c:v>
                </c:pt>
                <c:pt idx="120">
                  <c:v>6.097530784247375E-2</c:v>
                </c:pt>
                <c:pt idx="121">
                  <c:v>0.1757551380297106</c:v>
                </c:pt>
                <c:pt idx="122">
                  <c:v>0.2520082111318559</c:v>
                </c:pt>
                <c:pt idx="123">
                  <c:v>0.2720292936251133</c:v>
                </c:pt>
                <c:pt idx="124">
                  <c:v>0.26597570665326958</c:v>
                </c:pt>
                <c:pt idx="125">
                  <c:v>0.25664393138770303</c:v>
                </c:pt>
                <c:pt idx="126">
                  <c:v>0.26638799413806291</c:v>
                </c:pt>
                <c:pt idx="127">
                  <c:v>0.27140583450176725</c:v>
                </c:pt>
                <c:pt idx="128">
                  <c:v>0.26716229014608944</c:v>
                </c:pt>
                <c:pt idx="129">
                  <c:v>0.24309877914339473</c:v>
                </c:pt>
                <c:pt idx="130">
                  <c:v>0.24600490312157225</c:v>
                </c:pt>
                <c:pt idx="131">
                  <c:v>0.2431390023126429</c:v>
                </c:pt>
                <c:pt idx="132">
                  <c:v>0.23942841494950273</c:v>
                </c:pt>
                <c:pt idx="133">
                  <c:v>0.21881404070983534</c:v>
                </c:pt>
                <c:pt idx="134">
                  <c:v>0.23579827392485889</c:v>
                </c:pt>
                <c:pt idx="135">
                  <c:v>0.23782954397188952</c:v>
                </c:pt>
                <c:pt idx="136">
                  <c:v>0.21631014842413915</c:v>
                </c:pt>
                <c:pt idx="137">
                  <c:v>0.22651677762085254</c:v>
                </c:pt>
                <c:pt idx="138">
                  <c:v>0.22456595391231815</c:v>
                </c:pt>
                <c:pt idx="139">
                  <c:v>0.22291680397314478</c:v>
                </c:pt>
                <c:pt idx="140">
                  <c:v>0.20672697835077183</c:v>
                </c:pt>
                <c:pt idx="141">
                  <c:v>0.20637502561985072</c:v>
                </c:pt>
                <c:pt idx="142">
                  <c:v>0.20086445143285672</c:v>
                </c:pt>
                <c:pt idx="143">
                  <c:v>0.18894833754309773</c:v>
                </c:pt>
                <c:pt idx="144">
                  <c:v>0.18802320465039071</c:v>
                </c:pt>
                <c:pt idx="145">
                  <c:v>0.17504117677555625</c:v>
                </c:pt>
                <c:pt idx="146">
                  <c:v>0.1691183151037689</c:v>
                </c:pt>
                <c:pt idx="147">
                  <c:v>0.16658425544113659</c:v>
                </c:pt>
                <c:pt idx="148">
                  <c:v>0.16087256540790196</c:v>
                </c:pt>
                <c:pt idx="149">
                  <c:v>0.1425106886461299</c:v>
                </c:pt>
                <c:pt idx="150">
                  <c:v>0.1010607127359304</c:v>
                </c:pt>
                <c:pt idx="151">
                  <c:v>8.940001597089707E-2</c:v>
                </c:pt>
                <c:pt idx="152">
                  <c:v>3.2005575770738239E-2</c:v>
                </c:pt>
                <c:pt idx="153">
                  <c:v>9.7451688875141787E-3</c:v>
                </c:pt>
                <c:pt idx="154">
                  <c:v>9.9305976977480653E-4</c:v>
                </c:pt>
                <c:pt idx="155">
                  <c:v>5.2331348771050288E-6</c:v>
                </c:pt>
                <c:pt idx="156">
                  <c:v>6.3052834534139727E-8</c:v>
                </c:pt>
                <c:pt idx="157">
                  <c:v>3.01603378814802E-6</c:v>
                </c:pt>
                <c:pt idx="158">
                  <c:v>1.121321400714786E-5</c:v>
                </c:pt>
                <c:pt idx="159">
                  <c:v>2.6810753462342049E-10</c:v>
                </c:pt>
                <c:pt idx="160">
                  <c:v>7.7937418314410789E-5</c:v>
                </c:pt>
                <c:pt idx="161">
                  <c:v>2.2457600970463018E-4</c:v>
                </c:pt>
                <c:pt idx="162">
                  <c:v>8.670204689357867E-7</c:v>
                </c:pt>
                <c:pt idx="163">
                  <c:v>2.3173573383079762E-5</c:v>
                </c:pt>
                <c:pt idx="164">
                  <c:v>4.5320450371100966E-4</c:v>
                </c:pt>
                <c:pt idx="165">
                  <c:v>5.5550207890131998E-4</c:v>
                </c:pt>
                <c:pt idx="166">
                  <c:v>3.3004115947323095E-3</c:v>
                </c:pt>
                <c:pt idx="167">
                  <c:v>1.6820323800337388E-2</c:v>
                </c:pt>
                <c:pt idx="168">
                  <c:v>2.2028218638739213E-2</c:v>
                </c:pt>
                <c:pt idx="169">
                  <c:v>4.9119528706586979E-2</c:v>
                </c:pt>
                <c:pt idx="170">
                  <c:v>7.5933298906622634E-2</c:v>
                </c:pt>
                <c:pt idx="171">
                  <c:v>8.6090654721007048E-2</c:v>
                </c:pt>
                <c:pt idx="172">
                  <c:v>3.8368881145792635E-2</c:v>
                </c:pt>
                <c:pt idx="173">
                  <c:v>3.996976328186827E-2</c:v>
                </c:pt>
                <c:pt idx="174">
                  <c:v>4.5231959398755073E-2</c:v>
                </c:pt>
                <c:pt idx="175">
                  <c:v>8.532943124298617E-2</c:v>
                </c:pt>
                <c:pt idx="176">
                  <c:v>9.0281908956662354E-2</c:v>
                </c:pt>
                <c:pt idx="177">
                  <c:v>6.830598043794571E-2</c:v>
                </c:pt>
                <c:pt idx="178">
                  <c:v>6.9579043744649072E-2</c:v>
                </c:pt>
                <c:pt idx="179">
                  <c:v>6.6042421588507108E-2</c:v>
                </c:pt>
                <c:pt idx="180">
                  <c:v>8.7296344219219793E-2</c:v>
                </c:pt>
                <c:pt idx="181">
                  <c:v>8.9597109500212907E-2</c:v>
                </c:pt>
                <c:pt idx="182">
                  <c:v>8.6613555921232765E-2</c:v>
                </c:pt>
                <c:pt idx="183">
                  <c:v>9.0154200394299527E-2</c:v>
                </c:pt>
                <c:pt idx="184">
                  <c:v>8.8076673702633543E-2</c:v>
                </c:pt>
                <c:pt idx="185">
                  <c:v>9.0274869902043947E-2</c:v>
                </c:pt>
                <c:pt idx="186">
                  <c:v>9.1273410078628797E-2</c:v>
                </c:pt>
                <c:pt idx="187">
                  <c:v>8.5111220549815056E-2</c:v>
                </c:pt>
                <c:pt idx="188">
                  <c:v>8.4639603890380707E-2</c:v>
                </c:pt>
                <c:pt idx="189">
                  <c:v>8.2453474641744767E-2</c:v>
                </c:pt>
                <c:pt idx="190">
                  <c:v>8.2264425746278555E-2</c:v>
                </c:pt>
                <c:pt idx="191">
                  <c:v>7.950913865278153E-2</c:v>
                </c:pt>
                <c:pt idx="192">
                  <c:v>7.1599252420136469E-2</c:v>
                </c:pt>
                <c:pt idx="193">
                  <c:v>7.9757516722888749E-2</c:v>
                </c:pt>
                <c:pt idx="194">
                  <c:v>7.8163673641431536E-2</c:v>
                </c:pt>
                <c:pt idx="195">
                  <c:v>7.6195755085966696E-2</c:v>
                </c:pt>
                <c:pt idx="196">
                  <c:v>7.3525942227121971E-2</c:v>
                </c:pt>
                <c:pt idx="197">
                  <c:v>7.2338353155070895E-2</c:v>
                </c:pt>
                <c:pt idx="198">
                  <c:v>6.7302412365204817E-2</c:v>
                </c:pt>
                <c:pt idx="199">
                  <c:v>6.5228907990463644E-2</c:v>
                </c:pt>
                <c:pt idx="200">
                  <c:v>6.6657836078003518E-2</c:v>
                </c:pt>
                <c:pt idx="201">
                  <c:v>6.3572718996671843E-2</c:v>
                </c:pt>
                <c:pt idx="202">
                  <c:v>5.9152192696302189E-2</c:v>
                </c:pt>
                <c:pt idx="203">
                  <c:v>6.4226345496953968E-2</c:v>
                </c:pt>
                <c:pt idx="204">
                  <c:v>5.2321292978738256E-2</c:v>
                </c:pt>
                <c:pt idx="205">
                  <c:v>5.7141034233895605E-2</c:v>
                </c:pt>
                <c:pt idx="206">
                  <c:v>4.609172964143389E-2</c:v>
                </c:pt>
                <c:pt idx="207">
                  <c:v>4.1767738947259749E-2</c:v>
                </c:pt>
                <c:pt idx="208">
                  <c:v>5.0517283837959545E-2</c:v>
                </c:pt>
                <c:pt idx="209">
                  <c:v>3.098893516799171E-2</c:v>
                </c:pt>
                <c:pt idx="210">
                  <c:v>4.2789407446162289E-2</c:v>
                </c:pt>
                <c:pt idx="211">
                  <c:v>3.7316039690722794E-2</c:v>
                </c:pt>
                <c:pt idx="212">
                  <c:v>4.4396323057625149E-2</c:v>
                </c:pt>
                <c:pt idx="213">
                  <c:v>3.4001650544676756E-2</c:v>
                </c:pt>
                <c:pt idx="214">
                  <c:v>2.6738351757695417E-2</c:v>
                </c:pt>
                <c:pt idx="215">
                  <c:v>4.5350617748037066E-2</c:v>
                </c:pt>
                <c:pt idx="216">
                  <c:v>4.3490296170310985E-2</c:v>
                </c:pt>
                <c:pt idx="217">
                  <c:v>1.3686938915907948E-2</c:v>
                </c:pt>
                <c:pt idx="218">
                  <c:v>3.3549139890635279E-2</c:v>
                </c:pt>
                <c:pt idx="219">
                  <c:v>1.6820323800337388E-2</c:v>
                </c:pt>
                <c:pt idx="220">
                  <c:v>8.0843542292588309E-3</c:v>
                </c:pt>
                <c:pt idx="221">
                  <c:v>3.5308903545241037E-3</c:v>
                </c:pt>
                <c:pt idx="222">
                  <c:v>7.1036128050662633E-3</c:v>
                </c:pt>
                <c:pt idx="223">
                  <c:v>2.2286652501158463E-3</c:v>
                </c:pt>
                <c:pt idx="224">
                  <c:v>3.7260732833006616E-4</c:v>
                </c:pt>
                <c:pt idx="225">
                  <c:v>6.3947800049910654E-7</c:v>
                </c:pt>
                <c:pt idx="226">
                  <c:v>3.7926426284063189E-7</c:v>
                </c:pt>
                <c:pt idx="227">
                  <c:v>2.8379457063019179E-13</c:v>
                </c:pt>
                <c:pt idx="228">
                  <c:v>3.119306775192598E-11</c:v>
                </c:pt>
                <c:pt idx="229">
                  <c:v>1.5343127909699762E-18</c:v>
                </c:pt>
                <c:pt idx="230">
                  <c:v>3.8427204741202427E-22</c:v>
                </c:pt>
                <c:pt idx="231">
                  <c:v>5.5098702815321737E-31</c:v>
                </c:pt>
                <c:pt idx="232">
                  <c:v>4.5162574431802048E-28</c:v>
                </c:pt>
                <c:pt idx="233">
                  <c:v>5.9778668557341839E-34</c:v>
                </c:pt>
                <c:pt idx="234">
                  <c:v>5.6820254459141756E-29</c:v>
                </c:pt>
                <c:pt idx="235">
                  <c:v>2.8182363533703339E-45</c:v>
                </c:pt>
                <c:pt idx="236">
                  <c:v>1.1815555966638628E-16</c:v>
                </c:pt>
                <c:pt idx="237">
                  <c:v>1.4374755110050994E-19</c:v>
                </c:pt>
                <c:pt idx="238">
                  <c:v>2.6213439399007298E-25</c:v>
                </c:pt>
                <c:pt idx="239">
                  <c:v>0</c:v>
                </c:pt>
                <c:pt idx="240">
                  <c:v>0</c:v>
                </c:pt>
                <c:pt idx="241">
                  <c:v>1.028305321828482E-29</c:v>
                </c:pt>
                <c:pt idx="242">
                  <c:v>0</c:v>
                </c:pt>
                <c:pt idx="243">
                  <c:v>1.1312766351036984E-35</c:v>
                </c:pt>
                <c:pt idx="244">
                  <c:v>5.6364727067406678E-45</c:v>
                </c:pt>
                <c:pt idx="245">
                  <c:v>6.1072849027900458E-19</c:v>
                </c:pt>
                <c:pt idx="246">
                  <c:v>2.3444074196273446E-27</c:v>
                </c:pt>
                <c:pt idx="247">
                  <c:v>1.674088304107233E-28</c:v>
                </c:pt>
                <c:pt idx="248">
                  <c:v>0</c:v>
                </c:pt>
                <c:pt idx="249">
                  <c:v>8.4258489361754662E-24</c:v>
                </c:pt>
                <c:pt idx="250">
                  <c:v>4.8335176906248429E-34</c:v>
                </c:pt>
                <c:pt idx="251">
                  <c:v>1.2237899243744011E-16</c:v>
                </c:pt>
                <c:pt idx="252">
                  <c:v>1.6575968047154989E-12</c:v>
                </c:pt>
                <c:pt idx="253">
                  <c:v>4.0457469209001863E-10</c:v>
                </c:pt>
                <c:pt idx="254">
                  <c:v>2.066264204276515E-11</c:v>
                </c:pt>
                <c:pt idx="255">
                  <c:v>3.9225634650777842E-6</c:v>
                </c:pt>
                <c:pt idx="256">
                  <c:v>1.9718403144665266E-7</c:v>
                </c:pt>
                <c:pt idx="257">
                  <c:v>1.1630529388097225E-6</c:v>
                </c:pt>
                <c:pt idx="258">
                  <c:v>2.549746698639056E-5</c:v>
                </c:pt>
                <c:pt idx="259">
                  <c:v>6.3481211286632342E-6</c:v>
                </c:pt>
                <c:pt idx="260">
                  <c:v>2.4861940912270083E-4</c:v>
                </c:pt>
                <c:pt idx="261">
                  <c:v>1.8726902022698824E-4</c:v>
                </c:pt>
                <c:pt idx="262">
                  <c:v>8.1604765770609193E-4</c:v>
                </c:pt>
                <c:pt idx="263">
                  <c:v>2.7371866673353484E-3</c:v>
                </c:pt>
                <c:pt idx="264">
                  <c:v>2.9109507584872763E-3</c:v>
                </c:pt>
                <c:pt idx="265">
                  <c:v>5.9186382390163097E-3</c:v>
                </c:pt>
                <c:pt idx="266">
                  <c:v>1.6363790829371095E-3</c:v>
                </c:pt>
                <c:pt idx="267">
                  <c:v>5.2567659890383053E-3</c:v>
                </c:pt>
                <c:pt idx="268">
                  <c:v>4.6227482837646328E-3</c:v>
                </c:pt>
                <c:pt idx="269">
                  <c:v>3.5429573052985424E-4</c:v>
                </c:pt>
                <c:pt idx="270">
                  <c:v>1.3455655692731191E-3</c:v>
                </c:pt>
                <c:pt idx="271">
                  <c:v>1.0337354496769795E-2</c:v>
                </c:pt>
                <c:pt idx="272">
                  <c:v>7.8909813430984386E-3</c:v>
                </c:pt>
                <c:pt idx="273">
                  <c:v>6.8861060173569921E-3</c:v>
                </c:pt>
                <c:pt idx="274">
                  <c:v>6.3722550302121122E-4</c:v>
                </c:pt>
                <c:pt idx="275">
                  <c:v>6.1091955033293326E-3</c:v>
                </c:pt>
                <c:pt idx="276">
                  <c:v>2.0354934798016942E-3</c:v>
                </c:pt>
                <c:pt idx="277">
                  <c:v>1.037858324524913E-3</c:v>
                </c:pt>
                <c:pt idx="278">
                  <c:v>6.3363558516581538E-3</c:v>
                </c:pt>
                <c:pt idx="279">
                  <c:v>1.7589591912207905E-3</c:v>
                </c:pt>
                <c:pt idx="280">
                  <c:v>3.6426102071107887E-3</c:v>
                </c:pt>
                <c:pt idx="281">
                  <c:v>2.3937813598794255E-3</c:v>
                </c:pt>
                <c:pt idx="282">
                  <c:v>4.4255541965256681E-3</c:v>
                </c:pt>
                <c:pt idx="283">
                  <c:v>8.5040830003630817E-4</c:v>
                </c:pt>
                <c:pt idx="284">
                  <c:v>9.874486376646922E-3</c:v>
                </c:pt>
                <c:pt idx="285">
                  <c:v>5.7935441826546209E-3</c:v>
                </c:pt>
                <c:pt idx="286">
                  <c:v>3.3426459224428482E-3</c:v>
                </c:pt>
                <c:pt idx="287">
                  <c:v>6.7116380207432212E-3</c:v>
                </c:pt>
                <c:pt idx="288">
                  <c:v>9.2835074624687507E-3</c:v>
                </c:pt>
                <c:pt idx="289">
                  <c:v>1.2585829657740346E-2</c:v>
                </c:pt>
                <c:pt idx="290">
                  <c:v>1.0680257014610117E-2</c:v>
                </c:pt>
                <c:pt idx="291">
                  <c:v>4.2624492452244958E-3</c:v>
                </c:pt>
                <c:pt idx="292">
                  <c:v>4.4087610233645738E-4</c:v>
                </c:pt>
                <c:pt idx="293">
                  <c:v>1.3710067238225624E-4</c:v>
                </c:pt>
                <c:pt idx="294">
                  <c:v>1.6178764250829691E-3</c:v>
                </c:pt>
                <c:pt idx="295">
                  <c:v>3.4270140199408038E-4</c:v>
                </c:pt>
                <c:pt idx="296">
                  <c:v>3.7673020317799963E-3</c:v>
                </c:pt>
                <c:pt idx="297">
                  <c:v>2.6212433819776094E-3</c:v>
                </c:pt>
                <c:pt idx="298">
                  <c:v>1.2316334423777865E-3</c:v>
                </c:pt>
                <c:pt idx="299">
                  <c:v>1.2253988511443262E-3</c:v>
                </c:pt>
                <c:pt idx="300">
                  <c:v>2.8803811498586971E-3</c:v>
                </c:pt>
                <c:pt idx="301">
                  <c:v>8.8059578855703095E-3</c:v>
                </c:pt>
                <c:pt idx="302">
                  <c:v>1.7893276840031298E-3</c:v>
                </c:pt>
                <c:pt idx="303">
                  <c:v>3.945390113626099E-3</c:v>
                </c:pt>
                <c:pt idx="304">
                  <c:v>6.0321681342191617E-5</c:v>
                </c:pt>
                <c:pt idx="305">
                  <c:v>4.687608144177245E-3</c:v>
                </c:pt>
                <c:pt idx="306">
                  <c:v>3.4795052558096152E-3</c:v>
                </c:pt>
                <c:pt idx="307">
                  <c:v>8.0724883943306316E-3</c:v>
                </c:pt>
                <c:pt idx="308">
                  <c:v>5.2694362873514679E-3</c:v>
                </c:pt>
                <c:pt idx="309">
                  <c:v>3.9608760337866301E-3</c:v>
                </c:pt>
                <c:pt idx="310">
                  <c:v>5.1400182402956043E-3</c:v>
                </c:pt>
                <c:pt idx="311">
                  <c:v>9.9101844393546384E-3</c:v>
                </c:pt>
                <c:pt idx="312">
                  <c:v>1.2578790603121925E-2</c:v>
                </c:pt>
                <c:pt idx="313">
                  <c:v>7.1197020727655162E-3</c:v>
                </c:pt>
                <c:pt idx="314">
                  <c:v>1.3238450578791278E-2</c:v>
                </c:pt>
                <c:pt idx="315">
                  <c:v>8.7376790557716043E-3</c:v>
                </c:pt>
                <c:pt idx="316">
                  <c:v>8.0796280068721749E-3</c:v>
                </c:pt>
                <c:pt idx="317">
                  <c:v>1.1215225165610266E-2</c:v>
                </c:pt>
                <c:pt idx="318">
                  <c:v>1.2599907766977192E-2</c:v>
                </c:pt>
                <c:pt idx="319">
                  <c:v>1.2332423691477117E-2</c:v>
                </c:pt>
                <c:pt idx="320">
                  <c:v>1.1286621291025698E-2</c:v>
                </c:pt>
                <c:pt idx="321">
                  <c:v>1.0477130009907052E-2</c:v>
                </c:pt>
                <c:pt idx="322">
                  <c:v>1.1983487698249579E-2</c:v>
                </c:pt>
                <c:pt idx="323">
                  <c:v>1.2029744342884927E-2</c:v>
                </c:pt>
                <c:pt idx="324">
                  <c:v>1.2189631440646252E-2</c:v>
                </c:pt>
                <c:pt idx="325">
                  <c:v>1.118908010559898E-2</c:v>
                </c:pt>
                <c:pt idx="326">
                  <c:v>9.0813860369968902E-3</c:v>
                </c:pt>
                <c:pt idx="327">
                  <c:v>1.0596793938420244E-2</c:v>
                </c:pt>
                <c:pt idx="328">
                  <c:v>1.085522780083949E-2</c:v>
                </c:pt>
                <c:pt idx="329">
                  <c:v>8.3841173980805303E-3</c:v>
                </c:pt>
                <c:pt idx="330">
                  <c:v>1.0243835628267889E-2</c:v>
                </c:pt>
                <c:pt idx="331">
                  <c:v>9.5050365671028349E-3</c:v>
                </c:pt>
                <c:pt idx="332">
                  <c:v>1.0319254070608137E-2</c:v>
                </c:pt>
                <c:pt idx="333">
                  <c:v>9.5315838588066002E-3</c:v>
                </c:pt>
                <c:pt idx="334">
                  <c:v>1.1678797191194981E-2</c:v>
                </c:pt>
                <c:pt idx="335">
                  <c:v>1.0010541246628727E-2</c:v>
                </c:pt>
                <c:pt idx="336">
                  <c:v>1.1544049574213741E-2</c:v>
                </c:pt>
                <c:pt idx="337">
                  <c:v>1.0179478557470879E-2</c:v>
                </c:pt>
                <c:pt idx="338">
                  <c:v>1.0974891729352679E-2</c:v>
                </c:pt>
                <c:pt idx="339">
                  <c:v>7.9443776002753319E-3</c:v>
                </c:pt>
                <c:pt idx="340">
                  <c:v>8.3776816910008291E-3</c:v>
                </c:pt>
                <c:pt idx="341">
                  <c:v>9.7462750246685038E-3</c:v>
                </c:pt>
                <c:pt idx="342">
                  <c:v>1.0938690877029363E-2</c:v>
                </c:pt>
                <c:pt idx="343">
                  <c:v>9.416243920987586E-3</c:v>
                </c:pt>
                <c:pt idx="344">
                  <c:v>1.0433890102965311E-2</c:v>
                </c:pt>
                <c:pt idx="345">
                  <c:v>9.3224233787163168E-3</c:v>
                </c:pt>
                <c:pt idx="346">
                  <c:v>8.8987728486103722E-3</c:v>
                </c:pt>
                <c:pt idx="347">
                  <c:v>9.3421327316479015E-3</c:v>
                </c:pt>
                <c:pt idx="348">
                  <c:v>8.9127503999240961E-3</c:v>
                </c:pt>
                <c:pt idx="349">
                  <c:v>9.175206579268156E-3</c:v>
                </c:pt>
                <c:pt idx="350">
                  <c:v>9.6280189070789973E-3</c:v>
                </c:pt>
                <c:pt idx="351">
                  <c:v>7.7996747489051787E-3</c:v>
                </c:pt>
                <c:pt idx="352">
                  <c:v>9.9142067562794523E-3</c:v>
                </c:pt>
                <c:pt idx="353">
                  <c:v>8.2911013191942252E-3</c:v>
                </c:pt>
                <c:pt idx="354">
                  <c:v>9.7088674772677405E-3</c:v>
                </c:pt>
                <c:pt idx="355">
                  <c:v>9.6460187753175351E-3</c:v>
                </c:pt>
                <c:pt idx="356">
                  <c:v>9.0256769475882282E-3</c:v>
                </c:pt>
                <c:pt idx="357">
                  <c:v>8.8766501055238985E-3</c:v>
                </c:pt>
                <c:pt idx="358">
                  <c:v>8.0386003742390806E-3</c:v>
                </c:pt>
                <c:pt idx="359">
                  <c:v>7.4014653733486761E-3</c:v>
                </c:pt>
                <c:pt idx="360">
                  <c:v>6.5704546966822803E-3</c:v>
                </c:pt>
                <c:pt idx="361">
                  <c:v>6.9201951532947854E-3</c:v>
                </c:pt>
                <c:pt idx="362">
                  <c:v>7.969617638978535E-3</c:v>
                </c:pt>
                <c:pt idx="363">
                  <c:v>7.1751094884048173E-3</c:v>
                </c:pt>
                <c:pt idx="364">
                  <c:v>6.9853566874767568E-3</c:v>
                </c:pt>
                <c:pt idx="365">
                  <c:v>7.089534695829419E-3</c:v>
                </c:pt>
                <c:pt idx="366">
                  <c:v>7.4440013748285766E-3</c:v>
                </c:pt>
                <c:pt idx="367">
                  <c:v>7.6702567018493168E-3</c:v>
                </c:pt>
                <c:pt idx="368">
                  <c:v>7.7914289992093129E-3</c:v>
                </c:pt>
                <c:pt idx="369">
                  <c:v>7.7234518431799695E-3</c:v>
                </c:pt>
                <c:pt idx="370">
                  <c:v>7.4284148967449252E-3</c:v>
                </c:pt>
                <c:pt idx="371">
                  <c:v>7.4134317661999974E-3</c:v>
                </c:pt>
                <c:pt idx="372">
                  <c:v>7.1439365322375162E-3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Calculations!$C$3</c:f>
              <c:strCache>
                <c:ptCount val="1"/>
                <c:pt idx="0">
                  <c:v>intensity</c:v>
                </c:pt>
              </c:strCache>
            </c:strRef>
          </c:tx>
          <c:marker>
            <c:symbol val="none"/>
          </c:marker>
          <c:xVal>
            <c:numRef>
              <c:f>Calculations!$B$5:$B$377</c:f>
              <c:numCache>
                <c:formatCode>General</c:formatCode>
                <c:ptCount val="373"/>
                <c:pt idx="0">
                  <c:v>280</c:v>
                </c:pt>
                <c:pt idx="1">
                  <c:v>290</c:v>
                </c:pt>
                <c:pt idx="2">
                  <c:v>300</c:v>
                </c:pt>
                <c:pt idx="3">
                  <c:v>310</c:v>
                </c:pt>
                <c:pt idx="4">
                  <c:v>320</c:v>
                </c:pt>
                <c:pt idx="5">
                  <c:v>330</c:v>
                </c:pt>
                <c:pt idx="6">
                  <c:v>340</c:v>
                </c:pt>
                <c:pt idx="7">
                  <c:v>350</c:v>
                </c:pt>
                <c:pt idx="8">
                  <c:v>360</c:v>
                </c:pt>
                <c:pt idx="9">
                  <c:v>370</c:v>
                </c:pt>
                <c:pt idx="10">
                  <c:v>380</c:v>
                </c:pt>
                <c:pt idx="11">
                  <c:v>390</c:v>
                </c:pt>
                <c:pt idx="12">
                  <c:v>400</c:v>
                </c:pt>
                <c:pt idx="13">
                  <c:v>410</c:v>
                </c:pt>
                <c:pt idx="14">
                  <c:v>420</c:v>
                </c:pt>
                <c:pt idx="15">
                  <c:v>430</c:v>
                </c:pt>
                <c:pt idx="16">
                  <c:v>440</c:v>
                </c:pt>
                <c:pt idx="17">
                  <c:v>450</c:v>
                </c:pt>
                <c:pt idx="18">
                  <c:v>460</c:v>
                </c:pt>
                <c:pt idx="19">
                  <c:v>470</c:v>
                </c:pt>
                <c:pt idx="20">
                  <c:v>480</c:v>
                </c:pt>
                <c:pt idx="21">
                  <c:v>490</c:v>
                </c:pt>
                <c:pt idx="22">
                  <c:v>500</c:v>
                </c:pt>
                <c:pt idx="23">
                  <c:v>510</c:v>
                </c:pt>
                <c:pt idx="24">
                  <c:v>520</c:v>
                </c:pt>
                <c:pt idx="25">
                  <c:v>530</c:v>
                </c:pt>
                <c:pt idx="26">
                  <c:v>540</c:v>
                </c:pt>
                <c:pt idx="27">
                  <c:v>550</c:v>
                </c:pt>
                <c:pt idx="28">
                  <c:v>560</c:v>
                </c:pt>
                <c:pt idx="29">
                  <c:v>570</c:v>
                </c:pt>
                <c:pt idx="30">
                  <c:v>580</c:v>
                </c:pt>
                <c:pt idx="31">
                  <c:v>590</c:v>
                </c:pt>
                <c:pt idx="32">
                  <c:v>600</c:v>
                </c:pt>
                <c:pt idx="33">
                  <c:v>610</c:v>
                </c:pt>
                <c:pt idx="34">
                  <c:v>620</c:v>
                </c:pt>
                <c:pt idx="35">
                  <c:v>630</c:v>
                </c:pt>
                <c:pt idx="36">
                  <c:v>640</c:v>
                </c:pt>
                <c:pt idx="37">
                  <c:v>650</c:v>
                </c:pt>
                <c:pt idx="38">
                  <c:v>660</c:v>
                </c:pt>
                <c:pt idx="39">
                  <c:v>670</c:v>
                </c:pt>
                <c:pt idx="40">
                  <c:v>680</c:v>
                </c:pt>
                <c:pt idx="41">
                  <c:v>690</c:v>
                </c:pt>
                <c:pt idx="42">
                  <c:v>700</c:v>
                </c:pt>
                <c:pt idx="43">
                  <c:v>710</c:v>
                </c:pt>
                <c:pt idx="44">
                  <c:v>720</c:v>
                </c:pt>
                <c:pt idx="45">
                  <c:v>730</c:v>
                </c:pt>
                <c:pt idx="46">
                  <c:v>740</c:v>
                </c:pt>
                <c:pt idx="47">
                  <c:v>750</c:v>
                </c:pt>
                <c:pt idx="48">
                  <c:v>760</c:v>
                </c:pt>
                <c:pt idx="49">
                  <c:v>770</c:v>
                </c:pt>
                <c:pt idx="50">
                  <c:v>780</c:v>
                </c:pt>
                <c:pt idx="51">
                  <c:v>790</c:v>
                </c:pt>
                <c:pt idx="52">
                  <c:v>800</c:v>
                </c:pt>
                <c:pt idx="53">
                  <c:v>810</c:v>
                </c:pt>
                <c:pt idx="54">
                  <c:v>820</c:v>
                </c:pt>
                <c:pt idx="55">
                  <c:v>830</c:v>
                </c:pt>
                <c:pt idx="56">
                  <c:v>840</c:v>
                </c:pt>
                <c:pt idx="57">
                  <c:v>850</c:v>
                </c:pt>
                <c:pt idx="58">
                  <c:v>860</c:v>
                </c:pt>
                <c:pt idx="59">
                  <c:v>870</c:v>
                </c:pt>
                <c:pt idx="60">
                  <c:v>880</c:v>
                </c:pt>
                <c:pt idx="61">
                  <c:v>890</c:v>
                </c:pt>
                <c:pt idx="62">
                  <c:v>900</c:v>
                </c:pt>
                <c:pt idx="63">
                  <c:v>910</c:v>
                </c:pt>
                <c:pt idx="64">
                  <c:v>920</c:v>
                </c:pt>
                <c:pt idx="65">
                  <c:v>930</c:v>
                </c:pt>
                <c:pt idx="66">
                  <c:v>940</c:v>
                </c:pt>
                <c:pt idx="67">
                  <c:v>950</c:v>
                </c:pt>
                <c:pt idx="68">
                  <c:v>960</c:v>
                </c:pt>
                <c:pt idx="69">
                  <c:v>970</c:v>
                </c:pt>
                <c:pt idx="70">
                  <c:v>980</c:v>
                </c:pt>
                <c:pt idx="71">
                  <c:v>990</c:v>
                </c:pt>
                <c:pt idx="72">
                  <c:v>1000</c:v>
                </c:pt>
                <c:pt idx="73">
                  <c:v>1010</c:v>
                </c:pt>
                <c:pt idx="74">
                  <c:v>1020</c:v>
                </c:pt>
                <c:pt idx="75">
                  <c:v>1030</c:v>
                </c:pt>
                <c:pt idx="76">
                  <c:v>1040</c:v>
                </c:pt>
                <c:pt idx="77">
                  <c:v>1050</c:v>
                </c:pt>
                <c:pt idx="78">
                  <c:v>1060</c:v>
                </c:pt>
                <c:pt idx="79">
                  <c:v>1070</c:v>
                </c:pt>
                <c:pt idx="80">
                  <c:v>1080</c:v>
                </c:pt>
                <c:pt idx="81">
                  <c:v>1090</c:v>
                </c:pt>
                <c:pt idx="82">
                  <c:v>1100</c:v>
                </c:pt>
                <c:pt idx="83">
                  <c:v>1110</c:v>
                </c:pt>
                <c:pt idx="84">
                  <c:v>1120</c:v>
                </c:pt>
                <c:pt idx="85">
                  <c:v>1130</c:v>
                </c:pt>
                <c:pt idx="86">
                  <c:v>1140</c:v>
                </c:pt>
                <c:pt idx="87">
                  <c:v>1150</c:v>
                </c:pt>
                <c:pt idx="88">
                  <c:v>1160</c:v>
                </c:pt>
                <c:pt idx="89">
                  <c:v>1170</c:v>
                </c:pt>
                <c:pt idx="90">
                  <c:v>1180</c:v>
                </c:pt>
                <c:pt idx="91">
                  <c:v>1190</c:v>
                </c:pt>
                <c:pt idx="92">
                  <c:v>1200</c:v>
                </c:pt>
                <c:pt idx="93">
                  <c:v>1210</c:v>
                </c:pt>
                <c:pt idx="94">
                  <c:v>1220</c:v>
                </c:pt>
                <c:pt idx="95">
                  <c:v>1230</c:v>
                </c:pt>
                <c:pt idx="96">
                  <c:v>1240</c:v>
                </c:pt>
                <c:pt idx="97">
                  <c:v>1250</c:v>
                </c:pt>
                <c:pt idx="98">
                  <c:v>1260</c:v>
                </c:pt>
                <c:pt idx="99">
                  <c:v>1270</c:v>
                </c:pt>
                <c:pt idx="100">
                  <c:v>1280</c:v>
                </c:pt>
                <c:pt idx="101">
                  <c:v>1290</c:v>
                </c:pt>
                <c:pt idx="102">
                  <c:v>1300</c:v>
                </c:pt>
                <c:pt idx="103">
                  <c:v>1310</c:v>
                </c:pt>
                <c:pt idx="104">
                  <c:v>1320</c:v>
                </c:pt>
                <c:pt idx="105">
                  <c:v>1330</c:v>
                </c:pt>
                <c:pt idx="106">
                  <c:v>1340</c:v>
                </c:pt>
                <c:pt idx="107">
                  <c:v>1350</c:v>
                </c:pt>
                <c:pt idx="108">
                  <c:v>1360</c:v>
                </c:pt>
                <c:pt idx="109">
                  <c:v>1370</c:v>
                </c:pt>
                <c:pt idx="110">
                  <c:v>1380</c:v>
                </c:pt>
                <c:pt idx="111">
                  <c:v>1390</c:v>
                </c:pt>
                <c:pt idx="112">
                  <c:v>1400</c:v>
                </c:pt>
                <c:pt idx="113">
                  <c:v>1410</c:v>
                </c:pt>
                <c:pt idx="114">
                  <c:v>1420</c:v>
                </c:pt>
                <c:pt idx="115">
                  <c:v>1430</c:v>
                </c:pt>
                <c:pt idx="116">
                  <c:v>1440</c:v>
                </c:pt>
                <c:pt idx="117">
                  <c:v>1450</c:v>
                </c:pt>
                <c:pt idx="118">
                  <c:v>1460</c:v>
                </c:pt>
                <c:pt idx="119">
                  <c:v>1470</c:v>
                </c:pt>
                <c:pt idx="120">
                  <c:v>1480</c:v>
                </c:pt>
                <c:pt idx="121">
                  <c:v>1490</c:v>
                </c:pt>
                <c:pt idx="122">
                  <c:v>1500</c:v>
                </c:pt>
                <c:pt idx="123">
                  <c:v>1510</c:v>
                </c:pt>
                <c:pt idx="124">
                  <c:v>1520</c:v>
                </c:pt>
                <c:pt idx="125">
                  <c:v>1530</c:v>
                </c:pt>
                <c:pt idx="126">
                  <c:v>1540</c:v>
                </c:pt>
                <c:pt idx="127">
                  <c:v>1550</c:v>
                </c:pt>
                <c:pt idx="128">
                  <c:v>1560</c:v>
                </c:pt>
                <c:pt idx="129">
                  <c:v>1570</c:v>
                </c:pt>
                <c:pt idx="130">
                  <c:v>1580</c:v>
                </c:pt>
                <c:pt idx="131">
                  <c:v>1590</c:v>
                </c:pt>
                <c:pt idx="132">
                  <c:v>1600</c:v>
                </c:pt>
                <c:pt idx="133">
                  <c:v>1610</c:v>
                </c:pt>
                <c:pt idx="134">
                  <c:v>1620</c:v>
                </c:pt>
                <c:pt idx="135">
                  <c:v>1630</c:v>
                </c:pt>
                <c:pt idx="136">
                  <c:v>1640</c:v>
                </c:pt>
                <c:pt idx="137">
                  <c:v>1650</c:v>
                </c:pt>
                <c:pt idx="138">
                  <c:v>1660</c:v>
                </c:pt>
                <c:pt idx="139">
                  <c:v>1670</c:v>
                </c:pt>
                <c:pt idx="140">
                  <c:v>1680</c:v>
                </c:pt>
                <c:pt idx="141">
                  <c:v>1690</c:v>
                </c:pt>
                <c:pt idx="142">
                  <c:v>1700</c:v>
                </c:pt>
                <c:pt idx="143">
                  <c:v>1710</c:v>
                </c:pt>
                <c:pt idx="144">
                  <c:v>1720</c:v>
                </c:pt>
                <c:pt idx="145">
                  <c:v>1730</c:v>
                </c:pt>
                <c:pt idx="146">
                  <c:v>1740</c:v>
                </c:pt>
                <c:pt idx="147">
                  <c:v>1750</c:v>
                </c:pt>
                <c:pt idx="148">
                  <c:v>1760</c:v>
                </c:pt>
                <c:pt idx="149">
                  <c:v>1770</c:v>
                </c:pt>
                <c:pt idx="150">
                  <c:v>1780</c:v>
                </c:pt>
                <c:pt idx="151">
                  <c:v>1790</c:v>
                </c:pt>
                <c:pt idx="152">
                  <c:v>1800</c:v>
                </c:pt>
                <c:pt idx="153">
                  <c:v>1810</c:v>
                </c:pt>
                <c:pt idx="154">
                  <c:v>1820</c:v>
                </c:pt>
                <c:pt idx="155">
                  <c:v>1830</c:v>
                </c:pt>
                <c:pt idx="156">
                  <c:v>1840</c:v>
                </c:pt>
                <c:pt idx="157">
                  <c:v>1850</c:v>
                </c:pt>
                <c:pt idx="158">
                  <c:v>1860</c:v>
                </c:pt>
                <c:pt idx="159">
                  <c:v>1870</c:v>
                </c:pt>
                <c:pt idx="160">
                  <c:v>1880</c:v>
                </c:pt>
                <c:pt idx="161">
                  <c:v>1890</c:v>
                </c:pt>
                <c:pt idx="162">
                  <c:v>1900</c:v>
                </c:pt>
                <c:pt idx="163">
                  <c:v>1910</c:v>
                </c:pt>
                <c:pt idx="164">
                  <c:v>1920</c:v>
                </c:pt>
                <c:pt idx="165">
                  <c:v>1930</c:v>
                </c:pt>
                <c:pt idx="166">
                  <c:v>1940</c:v>
                </c:pt>
                <c:pt idx="167">
                  <c:v>1950</c:v>
                </c:pt>
                <c:pt idx="168">
                  <c:v>1960</c:v>
                </c:pt>
                <c:pt idx="169">
                  <c:v>1970</c:v>
                </c:pt>
                <c:pt idx="170">
                  <c:v>1980</c:v>
                </c:pt>
                <c:pt idx="171">
                  <c:v>1990</c:v>
                </c:pt>
                <c:pt idx="172">
                  <c:v>2000</c:v>
                </c:pt>
                <c:pt idx="173">
                  <c:v>2010</c:v>
                </c:pt>
                <c:pt idx="174">
                  <c:v>2020</c:v>
                </c:pt>
                <c:pt idx="175">
                  <c:v>2030</c:v>
                </c:pt>
                <c:pt idx="176">
                  <c:v>2040</c:v>
                </c:pt>
                <c:pt idx="177">
                  <c:v>2050</c:v>
                </c:pt>
                <c:pt idx="178">
                  <c:v>2060</c:v>
                </c:pt>
                <c:pt idx="179">
                  <c:v>2070</c:v>
                </c:pt>
                <c:pt idx="180">
                  <c:v>2080</c:v>
                </c:pt>
                <c:pt idx="181">
                  <c:v>2090</c:v>
                </c:pt>
                <c:pt idx="182">
                  <c:v>2100</c:v>
                </c:pt>
                <c:pt idx="183">
                  <c:v>2110</c:v>
                </c:pt>
                <c:pt idx="184">
                  <c:v>2120</c:v>
                </c:pt>
                <c:pt idx="185">
                  <c:v>2130</c:v>
                </c:pt>
                <c:pt idx="186">
                  <c:v>2140</c:v>
                </c:pt>
                <c:pt idx="187">
                  <c:v>2150</c:v>
                </c:pt>
                <c:pt idx="188">
                  <c:v>2160</c:v>
                </c:pt>
                <c:pt idx="189">
                  <c:v>2170</c:v>
                </c:pt>
                <c:pt idx="190">
                  <c:v>2180</c:v>
                </c:pt>
                <c:pt idx="191">
                  <c:v>2190</c:v>
                </c:pt>
                <c:pt idx="192">
                  <c:v>2200</c:v>
                </c:pt>
                <c:pt idx="193">
                  <c:v>2210</c:v>
                </c:pt>
                <c:pt idx="194">
                  <c:v>2220</c:v>
                </c:pt>
                <c:pt idx="195">
                  <c:v>2230</c:v>
                </c:pt>
                <c:pt idx="196">
                  <c:v>2240</c:v>
                </c:pt>
                <c:pt idx="197">
                  <c:v>2250</c:v>
                </c:pt>
                <c:pt idx="198">
                  <c:v>2260</c:v>
                </c:pt>
                <c:pt idx="199">
                  <c:v>2270</c:v>
                </c:pt>
                <c:pt idx="200">
                  <c:v>2280</c:v>
                </c:pt>
                <c:pt idx="201">
                  <c:v>2290</c:v>
                </c:pt>
                <c:pt idx="202">
                  <c:v>2300</c:v>
                </c:pt>
                <c:pt idx="203">
                  <c:v>2310</c:v>
                </c:pt>
                <c:pt idx="204">
                  <c:v>2320</c:v>
                </c:pt>
                <c:pt idx="205">
                  <c:v>2330</c:v>
                </c:pt>
                <c:pt idx="206">
                  <c:v>2340</c:v>
                </c:pt>
                <c:pt idx="207">
                  <c:v>2350</c:v>
                </c:pt>
                <c:pt idx="208">
                  <c:v>2360</c:v>
                </c:pt>
                <c:pt idx="209">
                  <c:v>2370</c:v>
                </c:pt>
                <c:pt idx="210">
                  <c:v>2380</c:v>
                </c:pt>
                <c:pt idx="211">
                  <c:v>2390</c:v>
                </c:pt>
                <c:pt idx="212">
                  <c:v>2400</c:v>
                </c:pt>
                <c:pt idx="213">
                  <c:v>2410</c:v>
                </c:pt>
                <c:pt idx="214">
                  <c:v>2420</c:v>
                </c:pt>
                <c:pt idx="215">
                  <c:v>2430</c:v>
                </c:pt>
                <c:pt idx="216">
                  <c:v>2440</c:v>
                </c:pt>
                <c:pt idx="217">
                  <c:v>2450</c:v>
                </c:pt>
                <c:pt idx="218">
                  <c:v>2460</c:v>
                </c:pt>
                <c:pt idx="219">
                  <c:v>2470</c:v>
                </c:pt>
                <c:pt idx="220">
                  <c:v>2480</c:v>
                </c:pt>
                <c:pt idx="221">
                  <c:v>2490</c:v>
                </c:pt>
                <c:pt idx="222">
                  <c:v>2500</c:v>
                </c:pt>
                <c:pt idx="223">
                  <c:v>2510</c:v>
                </c:pt>
                <c:pt idx="224">
                  <c:v>2520</c:v>
                </c:pt>
                <c:pt idx="225">
                  <c:v>2530</c:v>
                </c:pt>
                <c:pt idx="226">
                  <c:v>2540</c:v>
                </c:pt>
                <c:pt idx="227">
                  <c:v>2550</c:v>
                </c:pt>
                <c:pt idx="228">
                  <c:v>2560</c:v>
                </c:pt>
                <c:pt idx="229">
                  <c:v>2570</c:v>
                </c:pt>
                <c:pt idx="230">
                  <c:v>2580</c:v>
                </c:pt>
                <c:pt idx="231">
                  <c:v>2590</c:v>
                </c:pt>
                <c:pt idx="232">
                  <c:v>2600</c:v>
                </c:pt>
                <c:pt idx="233">
                  <c:v>2610</c:v>
                </c:pt>
                <c:pt idx="234">
                  <c:v>2620</c:v>
                </c:pt>
                <c:pt idx="235">
                  <c:v>2630</c:v>
                </c:pt>
                <c:pt idx="236">
                  <c:v>2640</c:v>
                </c:pt>
                <c:pt idx="237">
                  <c:v>2650</c:v>
                </c:pt>
                <c:pt idx="238">
                  <c:v>2660</c:v>
                </c:pt>
                <c:pt idx="239">
                  <c:v>2670</c:v>
                </c:pt>
                <c:pt idx="240">
                  <c:v>2680</c:v>
                </c:pt>
                <c:pt idx="241">
                  <c:v>2690</c:v>
                </c:pt>
                <c:pt idx="242">
                  <c:v>2700</c:v>
                </c:pt>
                <c:pt idx="243">
                  <c:v>2710</c:v>
                </c:pt>
                <c:pt idx="244">
                  <c:v>2720</c:v>
                </c:pt>
                <c:pt idx="245">
                  <c:v>2730</c:v>
                </c:pt>
                <c:pt idx="246">
                  <c:v>2740</c:v>
                </c:pt>
                <c:pt idx="247">
                  <c:v>2750</c:v>
                </c:pt>
                <c:pt idx="248">
                  <c:v>2760</c:v>
                </c:pt>
                <c:pt idx="249">
                  <c:v>2770</c:v>
                </c:pt>
                <c:pt idx="250">
                  <c:v>2780</c:v>
                </c:pt>
                <c:pt idx="251">
                  <c:v>2790</c:v>
                </c:pt>
                <c:pt idx="252">
                  <c:v>2800</c:v>
                </c:pt>
                <c:pt idx="253">
                  <c:v>2810</c:v>
                </c:pt>
                <c:pt idx="254">
                  <c:v>2820</c:v>
                </c:pt>
                <c:pt idx="255">
                  <c:v>2830</c:v>
                </c:pt>
                <c:pt idx="256">
                  <c:v>2840</c:v>
                </c:pt>
                <c:pt idx="257">
                  <c:v>2850</c:v>
                </c:pt>
                <c:pt idx="258">
                  <c:v>2860</c:v>
                </c:pt>
                <c:pt idx="259">
                  <c:v>2870</c:v>
                </c:pt>
                <c:pt idx="260">
                  <c:v>2880</c:v>
                </c:pt>
                <c:pt idx="261">
                  <c:v>2890</c:v>
                </c:pt>
                <c:pt idx="262">
                  <c:v>2900</c:v>
                </c:pt>
                <c:pt idx="263">
                  <c:v>2910</c:v>
                </c:pt>
                <c:pt idx="264">
                  <c:v>2920</c:v>
                </c:pt>
                <c:pt idx="265">
                  <c:v>2930</c:v>
                </c:pt>
                <c:pt idx="266">
                  <c:v>2940</c:v>
                </c:pt>
                <c:pt idx="267">
                  <c:v>2950</c:v>
                </c:pt>
                <c:pt idx="268">
                  <c:v>2960</c:v>
                </c:pt>
                <c:pt idx="269">
                  <c:v>2970</c:v>
                </c:pt>
                <c:pt idx="270">
                  <c:v>2980</c:v>
                </c:pt>
                <c:pt idx="271">
                  <c:v>2990</c:v>
                </c:pt>
                <c:pt idx="272">
                  <c:v>3000</c:v>
                </c:pt>
                <c:pt idx="273">
                  <c:v>3010</c:v>
                </c:pt>
                <c:pt idx="274">
                  <c:v>3020</c:v>
                </c:pt>
                <c:pt idx="275">
                  <c:v>3030</c:v>
                </c:pt>
                <c:pt idx="276">
                  <c:v>3040</c:v>
                </c:pt>
                <c:pt idx="277">
                  <c:v>3050</c:v>
                </c:pt>
                <c:pt idx="278">
                  <c:v>3060</c:v>
                </c:pt>
                <c:pt idx="279">
                  <c:v>3070</c:v>
                </c:pt>
                <c:pt idx="280">
                  <c:v>3080</c:v>
                </c:pt>
                <c:pt idx="281">
                  <c:v>3090</c:v>
                </c:pt>
                <c:pt idx="282">
                  <c:v>3100</c:v>
                </c:pt>
                <c:pt idx="283">
                  <c:v>3110</c:v>
                </c:pt>
                <c:pt idx="284">
                  <c:v>3120</c:v>
                </c:pt>
                <c:pt idx="285">
                  <c:v>3130</c:v>
                </c:pt>
                <c:pt idx="286">
                  <c:v>3140</c:v>
                </c:pt>
                <c:pt idx="287">
                  <c:v>3150</c:v>
                </c:pt>
                <c:pt idx="288">
                  <c:v>3160</c:v>
                </c:pt>
                <c:pt idx="289">
                  <c:v>3170</c:v>
                </c:pt>
                <c:pt idx="290">
                  <c:v>3180</c:v>
                </c:pt>
                <c:pt idx="291">
                  <c:v>3190</c:v>
                </c:pt>
                <c:pt idx="292">
                  <c:v>3200</c:v>
                </c:pt>
                <c:pt idx="293">
                  <c:v>3210</c:v>
                </c:pt>
                <c:pt idx="294">
                  <c:v>3220</c:v>
                </c:pt>
                <c:pt idx="295">
                  <c:v>3230</c:v>
                </c:pt>
                <c:pt idx="296">
                  <c:v>3240</c:v>
                </c:pt>
                <c:pt idx="297">
                  <c:v>3250</c:v>
                </c:pt>
                <c:pt idx="298">
                  <c:v>3260</c:v>
                </c:pt>
                <c:pt idx="299">
                  <c:v>3270</c:v>
                </c:pt>
                <c:pt idx="300">
                  <c:v>3280</c:v>
                </c:pt>
                <c:pt idx="301">
                  <c:v>3290</c:v>
                </c:pt>
                <c:pt idx="302">
                  <c:v>3300</c:v>
                </c:pt>
                <c:pt idx="303">
                  <c:v>3310</c:v>
                </c:pt>
                <c:pt idx="304">
                  <c:v>3320</c:v>
                </c:pt>
                <c:pt idx="305">
                  <c:v>3330</c:v>
                </c:pt>
                <c:pt idx="306">
                  <c:v>3340</c:v>
                </c:pt>
                <c:pt idx="307">
                  <c:v>3350</c:v>
                </c:pt>
                <c:pt idx="308">
                  <c:v>3360</c:v>
                </c:pt>
                <c:pt idx="309">
                  <c:v>3370</c:v>
                </c:pt>
                <c:pt idx="310">
                  <c:v>3380</c:v>
                </c:pt>
                <c:pt idx="311">
                  <c:v>3390</c:v>
                </c:pt>
                <c:pt idx="312">
                  <c:v>3400</c:v>
                </c:pt>
                <c:pt idx="313">
                  <c:v>3410</c:v>
                </c:pt>
                <c:pt idx="314">
                  <c:v>3420</c:v>
                </c:pt>
                <c:pt idx="315">
                  <c:v>3430</c:v>
                </c:pt>
                <c:pt idx="316">
                  <c:v>3440</c:v>
                </c:pt>
                <c:pt idx="317">
                  <c:v>3450</c:v>
                </c:pt>
                <c:pt idx="318">
                  <c:v>3460</c:v>
                </c:pt>
                <c:pt idx="319">
                  <c:v>3470</c:v>
                </c:pt>
                <c:pt idx="320">
                  <c:v>3480</c:v>
                </c:pt>
                <c:pt idx="321">
                  <c:v>3490</c:v>
                </c:pt>
                <c:pt idx="322">
                  <c:v>3500</c:v>
                </c:pt>
                <c:pt idx="323">
                  <c:v>3510</c:v>
                </c:pt>
                <c:pt idx="324">
                  <c:v>3520</c:v>
                </c:pt>
                <c:pt idx="325">
                  <c:v>3530</c:v>
                </c:pt>
                <c:pt idx="326">
                  <c:v>3540</c:v>
                </c:pt>
                <c:pt idx="327">
                  <c:v>3550</c:v>
                </c:pt>
                <c:pt idx="328">
                  <c:v>3560</c:v>
                </c:pt>
                <c:pt idx="329">
                  <c:v>3570</c:v>
                </c:pt>
                <c:pt idx="330">
                  <c:v>3580</c:v>
                </c:pt>
                <c:pt idx="331">
                  <c:v>3590</c:v>
                </c:pt>
                <c:pt idx="332">
                  <c:v>3600</c:v>
                </c:pt>
                <c:pt idx="333">
                  <c:v>3610</c:v>
                </c:pt>
                <c:pt idx="334">
                  <c:v>3620</c:v>
                </c:pt>
                <c:pt idx="335">
                  <c:v>3630</c:v>
                </c:pt>
                <c:pt idx="336">
                  <c:v>3640</c:v>
                </c:pt>
                <c:pt idx="337">
                  <c:v>3650</c:v>
                </c:pt>
                <c:pt idx="338">
                  <c:v>3660</c:v>
                </c:pt>
                <c:pt idx="339">
                  <c:v>3670</c:v>
                </c:pt>
                <c:pt idx="340">
                  <c:v>3680</c:v>
                </c:pt>
                <c:pt idx="341">
                  <c:v>3690</c:v>
                </c:pt>
                <c:pt idx="342">
                  <c:v>3700</c:v>
                </c:pt>
                <c:pt idx="343">
                  <c:v>3710</c:v>
                </c:pt>
                <c:pt idx="344">
                  <c:v>3720</c:v>
                </c:pt>
                <c:pt idx="345">
                  <c:v>3730</c:v>
                </c:pt>
                <c:pt idx="346">
                  <c:v>3740</c:v>
                </c:pt>
                <c:pt idx="347">
                  <c:v>3750</c:v>
                </c:pt>
                <c:pt idx="348">
                  <c:v>3760</c:v>
                </c:pt>
                <c:pt idx="349">
                  <c:v>3770</c:v>
                </c:pt>
                <c:pt idx="350">
                  <c:v>3780</c:v>
                </c:pt>
                <c:pt idx="351">
                  <c:v>3790</c:v>
                </c:pt>
                <c:pt idx="352">
                  <c:v>3800</c:v>
                </c:pt>
                <c:pt idx="353">
                  <c:v>3810</c:v>
                </c:pt>
                <c:pt idx="354">
                  <c:v>3820</c:v>
                </c:pt>
                <c:pt idx="355">
                  <c:v>3830</c:v>
                </c:pt>
                <c:pt idx="356">
                  <c:v>3840</c:v>
                </c:pt>
                <c:pt idx="357">
                  <c:v>3850</c:v>
                </c:pt>
                <c:pt idx="358">
                  <c:v>3860</c:v>
                </c:pt>
                <c:pt idx="359">
                  <c:v>3870</c:v>
                </c:pt>
                <c:pt idx="360">
                  <c:v>3880</c:v>
                </c:pt>
                <c:pt idx="361">
                  <c:v>3890</c:v>
                </c:pt>
                <c:pt idx="362">
                  <c:v>3900</c:v>
                </c:pt>
                <c:pt idx="363">
                  <c:v>3910</c:v>
                </c:pt>
                <c:pt idx="364">
                  <c:v>3920</c:v>
                </c:pt>
                <c:pt idx="365">
                  <c:v>3930</c:v>
                </c:pt>
                <c:pt idx="366">
                  <c:v>3940</c:v>
                </c:pt>
                <c:pt idx="367">
                  <c:v>3950</c:v>
                </c:pt>
                <c:pt idx="368">
                  <c:v>3960</c:v>
                </c:pt>
                <c:pt idx="369">
                  <c:v>3970</c:v>
                </c:pt>
                <c:pt idx="370">
                  <c:v>3980</c:v>
                </c:pt>
                <c:pt idx="371">
                  <c:v>3990</c:v>
                </c:pt>
                <c:pt idx="372">
                  <c:v>4000</c:v>
                </c:pt>
              </c:numCache>
            </c:numRef>
          </c:xVal>
          <c:yVal>
            <c:numRef>
              <c:f>Calculations!$D$5:$D$377</c:f>
              <c:numCache>
                <c:formatCode>0.00</c:formatCode>
                <c:ptCount val="373"/>
                <c:pt idx="0">
                  <c:v>4.7572947848996338E-23</c:v>
                </c:pt>
                <c:pt idx="1">
                  <c:v>6.0503691183039417E-9</c:v>
                </c:pt>
                <c:pt idx="2">
                  <c:v>1.0261936054429548E-3</c:v>
                </c:pt>
                <c:pt idx="3">
                  <c:v>5.1223200458264263E-2</c:v>
                </c:pt>
                <c:pt idx="4">
                  <c:v>0.20641524878909884</c:v>
                </c:pt>
                <c:pt idx="5">
                  <c:v>0.47401999379691767</c:v>
                </c:pt>
                <c:pt idx="6">
                  <c:v>0.50459965821780972</c:v>
                </c:pt>
                <c:pt idx="7">
                  <c:v>0.53092572249071179</c:v>
                </c:pt>
                <c:pt idx="8">
                  <c:v>0.60150732872887047</c:v>
                </c:pt>
                <c:pt idx="9">
                  <c:v>0.7592827101046663</c:v>
                </c:pt>
                <c:pt idx="10">
                  <c:v>0.70467975785032777</c:v>
                </c:pt>
                <c:pt idx="11">
                  <c:v>0.80143659147670809</c:v>
                </c:pt>
                <c:pt idx="12">
                  <c:v>1.1203158214835827</c:v>
                </c:pt>
                <c:pt idx="13">
                  <c:v>1.0543498239166469</c:v>
                </c:pt>
                <c:pt idx="14">
                  <c:v>1.1294665924875325</c:v>
                </c:pt>
                <c:pt idx="15">
                  <c:v>0.87949970719501935</c:v>
                </c:pt>
                <c:pt idx="16">
                  <c:v>1.357431404201318</c:v>
                </c:pt>
                <c:pt idx="17">
                  <c:v>1.5682008110615271</c:v>
                </c:pt>
                <c:pt idx="18">
                  <c:v>1.5376312024329468</c:v>
                </c:pt>
                <c:pt idx="19">
                  <c:v>1.5161118068851969</c:v>
                </c:pt>
                <c:pt idx="20">
                  <c:v>1.6271277540100395</c:v>
                </c:pt>
                <c:pt idx="21">
                  <c:v>1.6314517447042136</c:v>
                </c:pt>
                <c:pt idx="22">
                  <c:v>1.5537204701321994</c:v>
                </c:pt>
                <c:pt idx="23">
                  <c:v>1.5567372078258095</c:v>
                </c:pt>
                <c:pt idx="24">
                  <c:v>1.5321005166613291</c:v>
                </c:pt>
                <c:pt idx="25">
                  <c:v>1.553217680516598</c:v>
                </c:pt>
                <c:pt idx="26">
                  <c:v>1.4907712102588735</c:v>
                </c:pt>
                <c:pt idx="27">
                  <c:v>1.5484914581299425</c:v>
                </c:pt>
                <c:pt idx="28">
                  <c:v>1.4822237867936459</c:v>
                </c:pt>
                <c:pt idx="29">
                  <c:v>1.4898661889507909</c:v>
                </c:pt>
                <c:pt idx="30">
                  <c:v>1.5103800052673377</c:v>
                </c:pt>
                <c:pt idx="31">
                  <c:v>1.378548568056587</c:v>
                </c:pt>
                <c:pt idx="32">
                  <c:v>1.4835310397942103</c:v>
                </c:pt>
                <c:pt idx="33">
                  <c:v>1.476793658945148</c:v>
                </c:pt>
                <c:pt idx="34">
                  <c:v>1.4821232288705253</c:v>
                </c:pt>
                <c:pt idx="35">
                  <c:v>1.4001685215274575</c:v>
                </c:pt>
                <c:pt idx="36">
                  <c:v>1.4420006175455142</c:v>
                </c:pt>
                <c:pt idx="37">
                  <c:v>1.366984406897749</c:v>
                </c:pt>
                <c:pt idx="38">
                  <c:v>1.4070064602996399</c:v>
                </c:pt>
                <c:pt idx="39">
                  <c:v>1.4275202766161867</c:v>
                </c:pt>
                <c:pt idx="40">
                  <c:v>1.4046936280678723</c:v>
                </c:pt>
                <c:pt idx="41">
                  <c:v>1.1886952092054062</c:v>
                </c:pt>
                <c:pt idx="42">
                  <c:v>1.2894542481719757</c:v>
                </c:pt>
                <c:pt idx="43">
                  <c:v>1.324850637110331</c:v>
                </c:pt>
                <c:pt idx="44">
                  <c:v>0.99099833235083989</c:v>
                </c:pt>
                <c:pt idx="45">
                  <c:v>1.1347961624129099</c:v>
                </c:pt>
                <c:pt idx="46">
                  <c:v>1.2263038724524091</c:v>
                </c:pt>
                <c:pt idx="47">
                  <c:v>1.2409853292279771</c:v>
                </c:pt>
                <c:pt idx="48">
                  <c:v>0.26752429866932259</c:v>
                </c:pt>
                <c:pt idx="49">
                  <c:v>1.1672763715807761</c:v>
                </c:pt>
                <c:pt idx="50">
                  <c:v>1.1700919934281453</c:v>
                </c:pt>
                <c:pt idx="51">
                  <c:v>1.0970869412427866</c:v>
                </c:pt>
                <c:pt idx="52">
                  <c:v>1.0784837254655257</c:v>
                </c:pt>
                <c:pt idx="53">
                  <c:v>1.0617911102275515</c:v>
                </c:pt>
                <c:pt idx="54">
                  <c:v>0.86668862778948941</c:v>
                </c:pt>
                <c:pt idx="55">
                  <c:v>0.92112063157452329</c:v>
                </c:pt>
                <c:pt idx="56">
                  <c:v>1.0213668251331793</c:v>
                </c:pt>
                <c:pt idx="57">
                  <c:v>0.89870627051100216</c:v>
                </c:pt>
                <c:pt idx="58">
                  <c:v>0.99367317310584047</c:v>
                </c:pt>
                <c:pt idx="59">
                  <c:v>0.97294818515074089</c:v>
                </c:pt>
                <c:pt idx="60">
                  <c:v>0.94481207826167302</c:v>
                </c:pt>
                <c:pt idx="61">
                  <c:v>0.92908481908565343</c:v>
                </c:pt>
                <c:pt idx="62">
                  <c:v>0.74674313709156137</c:v>
                </c:pt>
                <c:pt idx="63">
                  <c:v>0.62815517835575752</c:v>
                </c:pt>
                <c:pt idx="64">
                  <c:v>0.74829172910761432</c:v>
                </c:pt>
                <c:pt idx="65">
                  <c:v>0.43451078580294056</c:v>
                </c:pt>
                <c:pt idx="66">
                  <c:v>0.47444233707402317</c:v>
                </c:pt>
                <c:pt idx="67">
                  <c:v>0.1480815975869961</c:v>
                </c:pt>
                <c:pt idx="68">
                  <c:v>0.42300695939797495</c:v>
                </c:pt>
                <c:pt idx="69">
                  <c:v>0.6381506359139183</c:v>
                </c:pt>
                <c:pt idx="70">
                  <c:v>0.60805364952400398</c:v>
                </c:pt>
                <c:pt idx="71">
                  <c:v>0.73635550363323132</c:v>
                </c:pt>
                <c:pt idx="72">
                  <c:v>0.73942252028840127</c:v>
                </c:pt>
                <c:pt idx="73">
                  <c:v>0.72315224832753211</c:v>
                </c:pt>
                <c:pt idx="74">
                  <c:v>0.70285965944184992</c:v>
                </c:pt>
                <c:pt idx="75">
                  <c:v>0.69440273810743025</c:v>
                </c:pt>
                <c:pt idx="76">
                  <c:v>0.67544756959924812</c:v>
                </c:pt>
                <c:pt idx="77">
                  <c:v>0.65828233212260812</c:v>
                </c:pt>
                <c:pt idx="78">
                  <c:v>0.63939755416061039</c:v>
                </c:pt>
                <c:pt idx="79">
                  <c:v>0.60806370531631582</c:v>
                </c:pt>
                <c:pt idx="80">
                  <c:v>0.60055202845922739</c:v>
                </c:pt>
                <c:pt idx="81">
                  <c:v>0.55883054615660288</c:v>
                </c:pt>
                <c:pt idx="82">
                  <c:v>0.48848022314162093</c:v>
                </c:pt>
                <c:pt idx="83">
                  <c:v>0.48166239595406274</c:v>
                </c:pt>
                <c:pt idx="84">
                  <c:v>0.14268163711543444</c:v>
                </c:pt>
                <c:pt idx="85">
                  <c:v>7.0967748662940811E-2</c:v>
                </c:pt>
                <c:pt idx="86">
                  <c:v>0.25741822739572956</c:v>
                </c:pt>
                <c:pt idx="87">
                  <c:v>0.12231865768356789</c:v>
                </c:pt>
                <c:pt idx="88">
                  <c:v>0.28807833815511785</c:v>
                </c:pt>
                <c:pt idx="89">
                  <c:v>0.46128936072988413</c:v>
                </c:pt>
                <c:pt idx="90">
                  <c:v>0.44314871139897677</c:v>
                </c:pt>
                <c:pt idx="91">
                  <c:v>0.46496978071608808</c:v>
                </c:pt>
                <c:pt idx="92">
                  <c:v>0.4507508903868736</c:v>
                </c:pt>
                <c:pt idx="93">
                  <c:v>0.45588940025832247</c:v>
                </c:pt>
                <c:pt idx="94">
                  <c:v>0.46060556685266585</c:v>
                </c:pt>
                <c:pt idx="95">
                  <c:v>0.46259661373044836</c:v>
                </c:pt>
                <c:pt idx="96">
                  <c:v>0.46334074236153883</c:v>
                </c:pt>
                <c:pt idx="97">
                  <c:v>0.45959998762146259</c:v>
                </c:pt>
                <c:pt idx="98">
                  <c:v>0.43350520657173719</c:v>
                </c:pt>
                <c:pt idx="99">
                  <c:v>0.38960161733740173</c:v>
                </c:pt>
                <c:pt idx="100">
                  <c:v>0.42439465873703541</c:v>
                </c:pt>
                <c:pt idx="101">
                  <c:v>0.41515338560227721</c:v>
                </c:pt>
                <c:pt idx="102">
                  <c:v>0.35509013812250489</c:v>
                </c:pt>
                <c:pt idx="103">
                  <c:v>0.30282012968455801</c:v>
                </c:pt>
                <c:pt idx="104">
                  <c:v>0.26016345869691454</c:v>
                </c:pt>
                <c:pt idx="105">
                  <c:v>0.23050892716872956</c:v>
                </c:pt>
                <c:pt idx="106">
                  <c:v>0.1692490404038253</c:v>
                </c:pt>
                <c:pt idx="107">
                  <c:v>1.6114407180032684E-2</c:v>
                </c:pt>
                <c:pt idx="108">
                  <c:v>2.1523417864675163E-6</c:v>
                </c:pt>
                <c:pt idx="109">
                  <c:v>2.9362913551135999E-7</c:v>
                </c:pt>
                <c:pt idx="110">
                  <c:v>8.2042192736182616E-5</c:v>
                </c:pt>
                <c:pt idx="111">
                  <c:v>4.960321231679577E-4</c:v>
                </c:pt>
                <c:pt idx="112">
                  <c:v>3.2647135320245934E-9</c:v>
                </c:pt>
                <c:pt idx="113">
                  <c:v>4.6913287873326972E-4</c:v>
                </c:pt>
                <c:pt idx="114">
                  <c:v>8.3179502846673532E-3</c:v>
                </c:pt>
                <c:pt idx="115">
                  <c:v>6.1944686221353719E-2</c:v>
                </c:pt>
                <c:pt idx="116">
                  <c:v>3.9821943134881389E-2</c:v>
                </c:pt>
                <c:pt idx="117">
                  <c:v>2.7564937885744517E-2</c:v>
                </c:pt>
                <c:pt idx="118">
                  <c:v>8.589758350861601E-2</c:v>
                </c:pt>
                <c:pt idx="119">
                  <c:v>4.9955165047716923E-2</c:v>
                </c:pt>
                <c:pt idx="120">
                  <c:v>6.097530784247375E-2</c:v>
                </c:pt>
                <c:pt idx="121">
                  <c:v>0.1757551380297106</c:v>
                </c:pt>
                <c:pt idx="122">
                  <c:v>0.2520082111318559</c:v>
                </c:pt>
                <c:pt idx="123">
                  <c:v>0.2720292936251133</c:v>
                </c:pt>
                <c:pt idx="124">
                  <c:v>0.26597570665326958</c:v>
                </c:pt>
                <c:pt idx="125">
                  <c:v>0.25664393138770303</c:v>
                </c:pt>
                <c:pt idx="126">
                  <c:v>0.26638799413806291</c:v>
                </c:pt>
                <c:pt idx="127">
                  <c:v>0.27140583450176725</c:v>
                </c:pt>
                <c:pt idx="128">
                  <c:v>0.26716229014608944</c:v>
                </c:pt>
                <c:pt idx="129">
                  <c:v>0.24309877914339473</c:v>
                </c:pt>
                <c:pt idx="130">
                  <c:v>0.24600490312157225</c:v>
                </c:pt>
                <c:pt idx="131">
                  <c:v>0.2431390023126429</c:v>
                </c:pt>
                <c:pt idx="132">
                  <c:v>0.23942841494950273</c:v>
                </c:pt>
                <c:pt idx="133">
                  <c:v>0.21881404070983534</c:v>
                </c:pt>
                <c:pt idx="134">
                  <c:v>0.23579827392485889</c:v>
                </c:pt>
                <c:pt idx="135">
                  <c:v>0.23782954397188952</c:v>
                </c:pt>
                <c:pt idx="136">
                  <c:v>0.21631014842413915</c:v>
                </c:pt>
                <c:pt idx="137">
                  <c:v>0.22651677762085254</c:v>
                </c:pt>
                <c:pt idx="138">
                  <c:v>0.22456595391231815</c:v>
                </c:pt>
                <c:pt idx="139">
                  <c:v>0.22291680397314478</c:v>
                </c:pt>
                <c:pt idx="140">
                  <c:v>0.20672697835077183</c:v>
                </c:pt>
                <c:pt idx="141">
                  <c:v>0.20637502561985072</c:v>
                </c:pt>
                <c:pt idx="142">
                  <c:v>0.20086445143285672</c:v>
                </c:pt>
                <c:pt idx="143">
                  <c:v>0.18894833754309773</c:v>
                </c:pt>
                <c:pt idx="144">
                  <c:v>0.18802320465039071</c:v>
                </c:pt>
                <c:pt idx="145">
                  <c:v>0.17504117677555625</c:v>
                </c:pt>
                <c:pt idx="146">
                  <c:v>0.1691183151037689</c:v>
                </c:pt>
                <c:pt idx="147">
                  <c:v>0.16658425544113659</c:v>
                </c:pt>
                <c:pt idx="148">
                  <c:v>0.16087256540790196</c:v>
                </c:pt>
                <c:pt idx="149">
                  <c:v>0.1425106886461299</c:v>
                </c:pt>
                <c:pt idx="150">
                  <c:v>0.1010607127359304</c:v>
                </c:pt>
                <c:pt idx="151">
                  <c:v>8.940001597089707E-2</c:v>
                </c:pt>
                <c:pt idx="152">
                  <c:v>3.2005575770738239E-2</c:v>
                </c:pt>
                <c:pt idx="153">
                  <c:v>9.7451688875141787E-3</c:v>
                </c:pt>
                <c:pt idx="154">
                  <c:v>9.9305976977480653E-4</c:v>
                </c:pt>
                <c:pt idx="155">
                  <c:v>5.2331348771050288E-6</c:v>
                </c:pt>
                <c:pt idx="156">
                  <c:v>6.3052834534139727E-8</c:v>
                </c:pt>
                <c:pt idx="157">
                  <c:v>3.01603378814802E-6</c:v>
                </c:pt>
                <c:pt idx="158">
                  <c:v>1.121321400714786E-5</c:v>
                </c:pt>
                <c:pt idx="159">
                  <c:v>2.6810753462342049E-10</c:v>
                </c:pt>
                <c:pt idx="160">
                  <c:v>7.7937418314410789E-5</c:v>
                </c:pt>
                <c:pt idx="161">
                  <c:v>2.2457600970463018E-4</c:v>
                </c:pt>
                <c:pt idx="162">
                  <c:v>8.670204689357867E-7</c:v>
                </c:pt>
                <c:pt idx="163">
                  <c:v>2.3173573383079762E-5</c:v>
                </c:pt>
                <c:pt idx="164">
                  <c:v>4.5320450371100966E-4</c:v>
                </c:pt>
                <c:pt idx="165">
                  <c:v>5.5550207890131998E-4</c:v>
                </c:pt>
                <c:pt idx="166">
                  <c:v>3.3004115947323095E-3</c:v>
                </c:pt>
                <c:pt idx="167">
                  <c:v>1.6820323800337388E-2</c:v>
                </c:pt>
                <c:pt idx="168">
                  <c:v>2.2028218638739213E-2</c:v>
                </c:pt>
                <c:pt idx="169">
                  <c:v>4.9119528706586979E-2</c:v>
                </c:pt>
                <c:pt idx="170">
                  <c:v>7.5933298906622634E-2</c:v>
                </c:pt>
                <c:pt idx="171">
                  <c:v>8.6090654721007048E-2</c:v>
                </c:pt>
                <c:pt idx="172">
                  <c:v>3.8368881145792635E-2</c:v>
                </c:pt>
                <c:pt idx="173">
                  <c:v>3.996976328186827E-2</c:v>
                </c:pt>
                <c:pt idx="174">
                  <c:v>4.5231959398755073E-2</c:v>
                </c:pt>
                <c:pt idx="175">
                  <c:v>8.532943124298617E-2</c:v>
                </c:pt>
                <c:pt idx="176">
                  <c:v>9.0281908956662354E-2</c:v>
                </c:pt>
                <c:pt idx="177">
                  <c:v>6.830598043794571E-2</c:v>
                </c:pt>
                <c:pt idx="178">
                  <c:v>6.9579043744649072E-2</c:v>
                </c:pt>
                <c:pt idx="179">
                  <c:v>6.6042421588507108E-2</c:v>
                </c:pt>
                <c:pt idx="180">
                  <c:v>8.7296344219219793E-2</c:v>
                </c:pt>
                <c:pt idx="181">
                  <c:v>8.9597109500212907E-2</c:v>
                </c:pt>
                <c:pt idx="182">
                  <c:v>8.6613555921232765E-2</c:v>
                </c:pt>
                <c:pt idx="183">
                  <c:v>9.0154200394299527E-2</c:v>
                </c:pt>
                <c:pt idx="184">
                  <c:v>8.8076673702633543E-2</c:v>
                </c:pt>
                <c:pt idx="185">
                  <c:v>9.0274869902043947E-2</c:v>
                </c:pt>
                <c:pt idx="186">
                  <c:v>9.1273410078628797E-2</c:v>
                </c:pt>
                <c:pt idx="187">
                  <c:v>8.5111220549815056E-2</c:v>
                </c:pt>
                <c:pt idx="188">
                  <c:v>8.4639603890380707E-2</c:v>
                </c:pt>
                <c:pt idx="189">
                  <c:v>8.2453474641744767E-2</c:v>
                </c:pt>
                <c:pt idx="190">
                  <c:v>8.2264425746278555E-2</c:v>
                </c:pt>
                <c:pt idx="191">
                  <c:v>7.950913865278153E-2</c:v>
                </c:pt>
                <c:pt idx="192">
                  <c:v>7.1599252420136469E-2</c:v>
                </c:pt>
                <c:pt idx="193">
                  <c:v>7.9757516722888749E-2</c:v>
                </c:pt>
                <c:pt idx="194">
                  <c:v>7.8163673641431536E-2</c:v>
                </c:pt>
                <c:pt idx="195">
                  <c:v>7.6195755085966696E-2</c:v>
                </c:pt>
                <c:pt idx="196">
                  <c:v>7.3525942227121971E-2</c:v>
                </c:pt>
                <c:pt idx="197">
                  <c:v>7.2338353155070895E-2</c:v>
                </c:pt>
                <c:pt idx="198">
                  <c:v>6.7302412365204817E-2</c:v>
                </c:pt>
                <c:pt idx="199">
                  <c:v>6.5228907990463644E-2</c:v>
                </c:pt>
                <c:pt idx="200">
                  <c:v>6.6657836078003518E-2</c:v>
                </c:pt>
                <c:pt idx="201">
                  <c:v>6.3572718996671843E-2</c:v>
                </c:pt>
                <c:pt idx="202">
                  <c:v>5.9152192696302189E-2</c:v>
                </c:pt>
                <c:pt idx="203">
                  <c:v>6.4226345496953968E-2</c:v>
                </c:pt>
                <c:pt idx="204">
                  <c:v>5.2321292978738256E-2</c:v>
                </c:pt>
                <c:pt idx="205">
                  <c:v>5.7141034233895605E-2</c:v>
                </c:pt>
                <c:pt idx="206">
                  <c:v>4.609172964143389E-2</c:v>
                </c:pt>
                <c:pt idx="207">
                  <c:v>4.1767738947259749E-2</c:v>
                </c:pt>
                <c:pt idx="208">
                  <c:v>5.0517283837959545E-2</c:v>
                </c:pt>
                <c:pt idx="209">
                  <c:v>3.098893516799171E-2</c:v>
                </c:pt>
                <c:pt idx="210">
                  <c:v>4.2789407446162289E-2</c:v>
                </c:pt>
                <c:pt idx="211">
                  <c:v>3.7316039690722794E-2</c:v>
                </c:pt>
                <c:pt idx="212">
                  <c:v>4.4396323057625149E-2</c:v>
                </c:pt>
                <c:pt idx="213">
                  <c:v>3.4001650544676756E-2</c:v>
                </c:pt>
                <c:pt idx="214">
                  <c:v>2.6738351757695417E-2</c:v>
                </c:pt>
                <c:pt idx="215">
                  <c:v>4.5350617748037066E-2</c:v>
                </c:pt>
                <c:pt idx="216">
                  <c:v>4.3490296170310985E-2</c:v>
                </c:pt>
                <c:pt idx="217">
                  <c:v>1.3686938915907948E-2</c:v>
                </c:pt>
                <c:pt idx="218">
                  <c:v>3.3549139890635279E-2</c:v>
                </c:pt>
                <c:pt idx="219">
                  <c:v>1.6820323800337388E-2</c:v>
                </c:pt>
                <c:pt idx="220">
                  <c:v>8.0843542292588309E-3</c:v>
                </c:pt>
                <c:pt idx="221">
                  <c:v>3.5308903545241037E-3</c:v>
                </c:pt>
                <c:pt idx="222">
                  <c:v>7.1036128050662633E-3</c:v>
                </c:pt>
                <c:pt idx="223">
                  <c:v>2.2286652501158463E-3</c:v>
                </c:pt>
                <c:pt idx="224">
                  <c:v>3.7260732833006616E-4</c:v>
                </c:pt>
                <c:pt idx="225">
                  <c:v>6.3947800049910654E-7</c:v>
                </c:pt>
                <c:pt idx="226">
                  <c:v>3.7926426284063189E-7</c:v>
                </c:pt>
                <c:pt idx="227">
                  <c:v>2.8379457063019179E-13</c:v>
                </c:pt>
                <c:pt idx="228">
                  <c:v>3.119306775192598E-11</c:v>
                </c:pt>
                <c:pt idx="229">
                  <c:v>1.5343127909699762E-18</c:v>
                </c:pt>
                <c:pt idx="230">
                  <c:v>3.8427204741202427E-22</c:v>
                </c:pt>
                <c:pt idx="231">
                  <c:v>5.5098702815321737E-31</c:v>
                </c:pt>
                <c:pt idx="232">
                  <c:v>4.5162574431802048E-28</c:v>
                </c:pt>
                <c:pt idx="233">
                  <c:v>5.9778668557341839E-34</c:v>
                </c:pt>
                <c:pt idx="234">
                  <c:v>5.6820254459141756E-29</c:v>
                </c:pt>
                <c:pt idx="235">
                  <c:v>2.8182363533703339E-45</c:v>
                </c:pt>
                <c:pt idx="236">
                  <c:v>1.1815555966638628E-16</c:v>
                </c:pt>
                <c:pt idx="237">
                  <c:v>1.4374755110050994E-19</c:v>
                </c:pt>
                <c:pt idx="238">
                  <c:v>2.6213439399007298E-25</c:v>
                </c:pt>
                <c:pt idx="239">
                  <c:v>0</c:v>
                </c:pt>
                <c:pt idx="240">
                  <c:v>0</c:v>
                </c:pt>
                <c:pt idx="241">
                  <c:v>1.028305321828482E-29</c:v>
                </c:pt>
                <c:pt idx="242">
                  <c:v>0</c:v>
                </c:pt>
                <c:pt idx="243">
                  <c:v>1.1312766351036984E-35</c:v>
                </c:pt>
                <c:pt idx="244">
                  <c:v>5.6364727067406678E-45</c:v>
                </c:pt>
                <c:pt idx="245">
                  <c:v>6.1072849027900458E-19</c:v>
                </c:pt>
                <c:pt idx="246">
                  <c:v>2.3444074196273446E-27</c:v>
                </c:pt>
                <c:pt idx="247">
                  <c:v>1.674088304107233E-28</c:v>
                </c:pt>
                <c:pt idx="248">
                  <c:v>0</c:v>
                </c:pt>
                <c:pt idx="249">
                  <c:v>8.4258489361754662E-24</c:v>
                </c:pt>
                <c:pt idx="250">
                  <c:v>4.8335176906248429E-34</c:v>
                </c:pt>
                <c:pt idx="251">
                  <c:v>1.2237899243744011E-16</c:v>
                </c:pt>
                <c:pt idx="252">
                  <c:v>1.6575968047154989E-12</c:v>
                </c:pt>
                <c:pt idx="253">
                  <c:v>4.0457469209001863E-10</c:v>
                </c:pt>
                <c:pt idx="254">
                  <c:v>2.066264204276515E-11</c:v>
                </c:pt>
                <c:pt idx="255">
                  <c:v>3.9225634650777842E-6</c:v>
                </c:pt>
                <c:pt idx="256">
                  <c:v>1.9718403144665266E-7</c:v>
                </c:pt>
                <c:pt idx="257">
                  <c:v>1.1630529388097225E-6</c:v>
                </c:pt>
                <c:pt idx="258">
                  <c:v>2.549746698639056E-5</c:v>
                </c:pt>
                <c:pt idx="259">
                  <c:v>6.3481211286632342E-6</c:v>
                </c:pt>
                <c:pt idx="260">
                  <c:v>2.4861940912270083E-4</c:v>
                </c:pt>
                <c:pt idx="261">
                  <c:v>1.8726902022698824E-4</c:v>
                </c:pt>
                <c:pt idx="262">
                  <c:v>8.1604765770609193E-4</c:v>
                </c:pt>
                <c:pt idx="263">
                  <c:v>2.7371866673353484E-3</c:v>
                </c:pt>
                <c:pt idx="264">
                  <c:v>2.9109507584872763E-3</c:v>
                </c:pt>
                <c:pt idx="265">
                  <c:v>5.9186382390163097E-3</c:v>
                </c:pt>
                <c:pt idx="266">
                  <c:v>1.6363790829371095E-3</c:v>
                </c:pt>
                <c:pt idx="267">
                  <c:v>5.2567659890383053E-3</c:v>
                </c:pt>
                <c:pt idx="268">
                  <c:v>4.6227482837646328E-3</c:v>
                </c:pt>
                <c:pt idx="269">
                  <c:v>3.5429573052985424E-4</c:v>
                </c:pt>
                <c:pt idx="270">
                  <c:v>1.3455655692731191E-3</c:v>
                </c:pt>
                <c:pt idx="271">
                  <c:v>1.0337354496769795E-2</c:v>
                </c:pt>
                <c:pt idx="272">
                  <c:v>7.8909813430984386E-3</c:v>
                </c:pt>
                <c:pt idx="273">
                  <c:v>6.8861060173569921E-3</c:v>
                </c:pt>
                <c:pt idx="274">
                  <c:v>6.3722550302121122E-4</c:v>
                </c:pt>
                <c:pt idx="275">
                  <c:v>6.1091955033293326E-3</c:v>
                </c:pt>
                <c:pt idx="276">
                  <c:v>2.0354934798016942E-3</c:v>
                </c:pt>
                <c:pt idx="277">
                  <c:v>1.037858324524913E-3</c:v>
                </c:pt>
                <c:pt idx="278">
                  <c:v>6.3363558516581538E-3</c:v>
                </c:pt>
                <c:pt idx="279">
                  <c:v>1.7589591912207905E-3</c:v>
                </c:pt>
                <c:pt idx="280">
                  <c:v>3.6426102071107887E-3</c:v>
                </c:pt>
                <c:pt idx="281">
                  <c:v>2.3937813598794255E-3</c:v>
                </c:pt>
                <c:pt idx="282">
                  <c:v>4.4255541965256681E-3</c:v>
                </c:pt>
                <c:pt idx="283">
                  <c:v>8.5040830003630817E-4</c:v>
                </c:pt>
                <c:pt idx="284">
                  <c:v>9.874486376646922E-3</c:v>
                </c:pt>
                <c:pt idx="285">
                  <c:v>5.7935441826546209E-3</c:v>
                </c:pt>
                <c:pt idx="286">
                  <c:v>3.3426459224428482E-3</c:v>
                </c:pt>
                <c:pt idx="287">
                  <c:v>6.7116380207432212E-3</c:v>
                </c:pt>
                <c:pt idx="288">
                  <c:v>9.2835074624687507E-3</c:v>
                </c:pt>
                <c:pt idx="289">
                  <c:v>1.2585829657740346E-2</c:v>
                </c:pt>
                <c:pt idx="290">
                  <c:v>1.0680257014610117E-2</c:v>
                </c:pt>
                <c:pt idx="291">
                  <c:v>4.2624492452244958E-3</c:v>
                </c:pt>
                <c:pt idx="292">
                  <c:v>4.4087610233645738E-4</c:v>
                </c:pt>
                <c:pt idx="293">
                  <c:v>1.3710067238225624E-4</c:v>
                </c:pt>
                <c:pt idx="294">
                  <c:v>1.6178764250829691E-3</c:v>
                </c:pt>
                <c:pt idx="295">
                  <c:v>3.4270140199408038E-4</c:v>
                </c:pt>
                <c:pt idx="296">
                  <c:v>3.7673020317799963E-3</c:v>
                </c:pt>
                <c:pt idx="297">
                  <c:v>2.6212433819776094E-3</c:v>
                </c:pt>
                <c:pt idx="298">
                  <c:v>1.2316334423777865E-3</c:v>
                </c:pt>
                <c:pt idx="299">
                  <c:v>1.2253988511443262E-3</c:v>
                </c:pt>
                <c:pt idx="300">
                  <c:v>2.8803811498586971E-3</c:v>
                </c:pt>
                <c:pt idx="301">
                  <c:v>8.8059578855703095E-3</c:v>
                </c:pt>
                <c:pt idx="302">
                  <c:v>1.7893276840031298E-3</c:v>
                </c:pt>
                <c:pt idx="303">
                  <c:v>3.945390113626099E-3</c:v>
                </c:pt>
                <c:pt idx="304">
                  <c:v>6.0321681342191617E-5</c:v>
                </c:pt>
                <c:pt idx="305">
                  <c:v>4.687608144177245E-3</c:v>
                </c:pt>
                <c:pt idx="306">
                  <c:v>3.4795052558096152E-3</c:v>
                </c:pt>
                <c:pt idx="307">
                  <c:v>8.0724883943306316E-3</c:v>
                </c:pt>
                <c:pt idx="308">
                  <c:v>5.2694362873514679E-3</c:v>
                </c:pt>
                <c:pt idx="309">
                  <c:v>3.9608760337866301E-3</c:v>
                </c:pt>
                <c:pt idx="310">
                  <c:v>5.1400182402956043E-3</c:v>
                </c:pt>
                <c:pt idx="311">
                  <c:v>9.9101844393546384E-3</c:v>
                </c:pt>
                <c:pt idx="312">
                  <c:v>1.2578790603121925E-2</c:v>
                </c:pt>
                <c:pt idx="313">
                  <c:v>7.1197020727655162E-3</c:v>
                </c:pt>
                <c:pt idx="314">
                  <c:v>1.3238450578791278E-2</c:v>
                </c:pt>
                <c:pt idx="315">
                  <c:v>8.7376790557716043E-3</c:v>
                </c:pt>
                <c:pt idx="316">
                  <c:v>8.0796280068721749E-3</c:v>
                </c:pt>
                <c:pt idx="317">
                  <c:v>1.1215225165610266E-2</c:v>
                </c:pt>
                <c:pt idx="318">
                  <c:v>1.2599907766977192E-2</c:v>
                </c:pt>
                <c:pt idx="319">
                  <c:v>1.2332423691477117E-2</c:v>
                </c:pt>
                <c:pt idx="320">
                  <c:v>1.1286621291025698E-2</c:v>
                </c:pt>
                <c:pt idx="321">
                  <c:v>1.0477130009907052E-2</c:v>
                </c:pt>
                <c:pt idx="322">
                  <c:v>1.1983487698249579E-2</c:v>
                </c:pt>
                <c:pt idx="323">
                  <c:v>1.2029744342884927E-2</c:v>
                </c:pt>
                <c:pt idx="324">
                  <c:v>1.2189631440646252E-2</c:v>
                </c:pt>
                <c:pt idx="325">
                  <c:v>1.118908010559898E-2</c:v>
                </c:pt>
                <c:pt idx="326">
                  <c:v>9.0813860369968902E-3</c:v>
                </c:pt>
                <c:pt idx="327">
                  <c:v>1.0596793938420244E-2</c:v>
                </c:pt>
                <c:pt idx="328">
                  <c:v>1.085522780083949E-2</c:v>
                </c:pt>
                <c:pt idx="329">
                  <c:v>8.3841173980805303E-3</c:v>
                </c:pt>
                <c:pt idx="330">
                  <c:v>1.0243835628267889E-2</c:v>
                </c:pt>
                <c:pt idx="331">
                  <c:v>9.5050365671028349E-3</c:v>
                </c:pt>
                <c:pt idx="332">
                  <c:v>1.0319254070608137E-2</c:v>
                </c:pt>
                <c:pt idx="333">
                  <c:v>9.5315838588066002E-3</c:v>
                </c:pt>
                <c:pt idx="334">
                  <c:v>1.1678797191194981E-2</c:v>
                </c:pt>
                <c:pt idx="335">
                  <c:v>1.0010541246628727E-2</c:v>
                </c:pt>
                <c:pt idx="336">
                  <c:v>1.1544049574213741E-2</c:v>
                </c:pt>
                <c:pt idx="337">
                  <c:v>1.0179478557470879E-2</c:v>
                </c:pt>
                <c:pt idx="338">
                  <c:v>1.0974891729352679E-2</c:v>
                </c:pt>
                <c:pt idx="339">
                  <c:v>7.9443776002753319E-3</c:v>
                </c:pt>
                <c:pt idx="340">
                  <c:v>8.3776816910008291E-3</c:v>
                </c:pt>
                <c:pt idx="341">
                  <c:v>9.7462750246685038E-3</c:v>
                </c:pt>
                <c:pt idx="342">
                  <c:v>1.0938690877029363E-2</c:v>
                </c:pt>
                <c:pt idx="343">
                  <c:v>9.416243920987586E-3</c:v>
                </c:pt>
                <c:pt idx="344">
                  <c:v>1.0433890102965311E-2</c:v>
                </c:pt>
                <c:pt idx="345">
                  <c:v>9.3224233787163168E-3</c:v>
                </c:pt>
                <c:pt idx="346">
                  <c:v>8.8987728486103722E-3</c:v>
                </c:pt>
                <c:pt idx="347">
                  <c:v>9.3421327316479015E-3</c:v>
                </c:pt>
                <c:pt idx="348">
                  <c:v>8.9127503999240961E-3</c:v>
                </c:pt>
                <c:pt idx="349">
                  <c:v>9.175206579268156E-3</c:v>
                </c:pt>
                <c:pt idx="350">
                  <c:v>9.6280189070789973E-3</c:v>
                </c:pt>
                <c:pt idx="351">
                  <c:v>7.7996747489051787E-3</c:v>
                </c:pt>
                <c:pt idx="352">
                  <c:v>9.9142067562794523E-3</c:v>
                </c:pt>
                <c:pt idx="353">
                  <c:v>8.2911013191942252E-3</c:v>
                </c:pt>
                <c:pt idx="354">
                  <c:v>9.7088674772677405E-3</c:v>
                </c:pt>
                <c:pt idx="355">
                  <c:v>9.6460187753175351E-3</c:v>
                </c:pt>
                <c:pt idx="356">
                  <c:v>9.0256769475882282E-3</c:v>
                </c:pt>
                <c:pt idx="357">
                  <c:v>8.8766501055238985E-3</c:v>
                </c:pt>
                <c:pt idx="358">
                  <c:v>8.0386003742390806E-3</c:v>
                </c:pt>
                <c:pt idx="359">
                  <c:v>7.4014653733486761E-3</c:v>
                </c:pt>
                <c:pt idx="360">
                  <c:v>6.5704546966822803E-3</c:v>
                </c:pt>
                <c:pt idx="361">
                  <c:v>6.9201951532947854E-3</c:v>
                </c:pt>
                <c:pt idx="362">
                  <c:v>7.969617638978535E-3</c:v>
                </c:pt>
                <c:pt idx="363">
                  <c:v>7.1751094884048173E-3</c:v>
                </c:pt>
                <c:pt idx="364">
                  <c:v>6.9853566874767568E-3</c:v>
                </c:pt>
                <c:pt idx="365">
                  <c:v>7.089534695829419E-3</c:v>
                </c:pt>
                <c:pt idx="366">
                  <c:v>7.4440013748285766E-3</c:v>
                </c:pt>
                <c:pt idx="367">
                  <c:v>7.6702567018493168E-3</c:v>
                </c:pt>
                <c:pt idx="368">
                  <c:v>7.7914289992093129E-3</c:v>
                </c:pt>
                <c:pt idx="369">
                  <c:v>7.7234518431799695E-3</c:v>
                </c:pt>
                <c:pt idx="370">
                  <c:v>7.4284148967449252E-3</c:v>
                </c:pt>
                <c:pt idx="371">
                  <c:v>7.4134317661999974E-3</c:v>
                </c:pt>
                <c:pt idx="372">
                  <c:v>7.1439365322375162E-3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216768"/>
        <c:axId val="228217344"/>
      </c:scatterChart>
      <c:valAx>
        <c:axId val="228216768"/>
        <c:scaling>
          <c:orientation val="minMax"/>
          <c:max val="400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t-PT" sz="1800">
                    <a:latin typeface="Symbol" panose="05050102010706020507" pitchFamily="18" charset="2"/>
                  </a:rPr>
                  <a:t>l</a:t>
                </a:r>
                <a:r>
                  <a:rPr lang="pt-PT" sz="1800"/>
                  <a:t>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8217344"/>
        <c:crosses val="autoZero"/>
        <c:crossBetween val="midCat"/>
      </c:valAx>
      <c:valAx>
        <c:axId val="228217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t-PT" sz="1800"/>
                  <a:t>I(W/m</a:t>
                </a:r>
                <a:r>
                  <a:rPr lang="pt-PT" sz="1800" baseline="30000"/>
                  <a:t>2</a:t>
                </a:r>
                <a:r>
                  <a:rPr lang="pt-PT" sz="1800" b="1" i="0" u="none" strike="noStrike" baseline="0">
                    <a:effectLst/>
                    <a:latin typeface="Symbol" panose="05050102010706020507" pitchFamily="18" charset="2"/>
                  </a:rPr>
                  <a:t>)</a:t>
                </a:r>
                <a:endParaRPr lang="pt-PT" sz="1800" baseline="0">
                  <a:latin typeface="Symbol" panose="05050102010706020507" pitchFamily="18" charset="2"/>
                </a:endParaRP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28216768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Spectral Photon</a:t>
            </a:r>
            <a:r>
              <a:rPr lang="pt-PT" baseline="0"/>
              <a:t> Flux</a:t>
            </a:r>
            <a:endParaRPr lang="pt-PT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Calculations!$G$3</c:f>
              <c:strCache>
                <c:ptCount val="1"/>
                <c:pt idx="0">
                  <c:v>photon flux</c:v>
                </c:pt>
              </c:strCache>
            </c:strRef>
          </c:tx>
          <c:marker>
            <c:symbol val="none"/>
          </c:marker>
          <c:xVal>
            <c:numRef>
              <c:f>Calculations!$B$5:$B$377</c:f>
              <c:numCache>
                <c:formatCode>General</c:formatCode>
                <c:ptCount val="373"/>
                <c:pt idx="0">
                  <c:v>280</c:v>
                </c:pt>
                <c:pt idx="1">
                  <c:v>290</c:v>
                </c:pt>
                <c:pt idx="2">
                  <c:v>300</c:v>
                </c:pt>
                <c:pt idx="3">
                  <c:v>310</c:v>
                </c:pt>
                <c:pt idx="4">
                  <c:v>320</c:v>
                </c:pt>
                <c:pt idx="5">
                  <c:v>330</c:v>
                </c:pt>
                <c:pt idx="6">
                  <c:v>340</c:v>
                </c:pt>
                <c:pt idx="7">
                  <c:v>350</c:v>
                </c:pt>
                <c:pt idx="8">
                  <c:v>360</c:v>
                </c:pt>
                <c:pt idx="9">
                  <c:v>370</c:v>
                </c:pt>
                <c:pt idx="10">
                  <c:v>380</c:v>
                </c:pt>
                <c:pt idx="11">
                  <c:v>390</c:v>
                </c:pt>
                <c:pt idx="12">
                  <c:v>400</c:v>
                </c:pt>
                <c:pt idx="13">
                  <c:v>410</c:v>
                </c:pt>
                <c:pt idx="14">
                  <c:v>420</c:v>
                </c:pt>
                <c:pt idx="15">
                  <c:v>430</c:v>
                </c:pt>
                <c:pt idx="16">
                  <c:v>440</c:v>
                </c:pt>
                <c:pt idx="17">
                  <c:v>450</c:v>
                </c:pt>
                <c:pt idx="18">
                  <c:v>460</c:v>
                </c:pt>
                <c:pt idx="19">
                  <c:v>470</c:v>
                </c:pt>
                <c:pt idx="20">
                  <c:v>480</c:v>
                </c:pt>
                <c:pt idx="21">
                  <c:v>490</c:v>
                </c:pt>
                <c:pt idx="22">
                  <c:v>500</c:v>
                </c:pt>
                <c:pt idx="23">
                  <c:v>510</c:v>
                </c:pt>
                <c:pt idx="24">
                  <c:v>520</c:v>
                </c:pt>
                <c:pt idx="25">
                  <c:v>530</c:v>
                </c:pt>
                <c:pt idx="26">
                  <c:v>540</c:v>
                </c:pt>
                <c:pt idx="27">
                  <c:v>550</c:v>
                </c:pt>
                <c:pt idx="28">
                  <c:v>560</c:v>
                </c:pt>
                <c:pt idx="29">
                  <c:v>570</c:v>
                </c:pt>
                <c:pt idx="30">
                  <c:v>580</c:v>
                </c:pt>
                <c:pt idx="31">
                  <c:v>590</c:v>
                </c:pt>
                <c:pt idx="32">
                  <c:v>600</c:v>
                </c:pt>
                <c:pt idx="33">
                  <c:v>610</c:v>
                </c:pt>
                <c:pt idx="34">
                  <c:v>620</c:v>
                </c:pt>
                <c:pt idx="35">
                  <c:v>630</c:v>
                </c:pt>
                <c:pt idx="36">
                  <c:v>640</c:v>
                </c:pt>
                <c:pt idx="37">
                  <c:v>650</c:v>
                </c:pt>
                <c:pt idx="38">
                  <c:v>660</c:v>
                </c:pt>
                <c:pt idx="39">
                  <c:v>670</c:v>
                </c:pt>
                <c:pt idx="40">
                  <c:v>680</c:v>
                </c:pt>
                <c:pt idx="41">
                  <c:v>690</c:v>
                </c:pt>
                <c:pt idx="42">
                  <c:v>700</c:v>
                </c:pt>
                <c:pt idx="43">
                  <c:v>710</c:v>
                </c:pt>
                <c:pt idx="44">
                  <c:v>720</c:v>
                </c:pt>
                <c:pt idx="45">
                  <c:v>730</c:v>
                </c:pt>
                <c:pt idx="46">
                  <c:v>740</c:v>
                </c:pt>
                <c:pt idx="47">
                  <c:v>750</c:v>
                </c:pt>
                <c:pt idx="48">
                  <c:v>760</c:v>
                </c:pt>
                <c:pt idx="49">
                  <c:v>770</c:v>
                </c:pt>
                <c:pt idx="50">
                  <c:v>780</c:v>
                </c:pt>
                <c:pt idx="51">
                  <c:v>790</c:v>
                </c:pt>
                <c:pt idx="52">
                  <c:v>800</c:v>
                </c:pt>
                <c:pt idx="53">
                  <c:v>810</c:v>
                </c:pt>
                <c:pt idx="54">
                  <c:v>820</c:v>
                </c:pt>
                <c:pt idx="55">
                  <c:v>830</c:v>
                </c:pt>
                <c:pt idx="56">
                  <c:v>840</c:v>
                </c:pt>
                <c:pt idx="57">
                  <c:v>850</c:v>
                </c:pt>
                <c:pt idx="58">
                  <c:v>860</c:v>
                </c:pt>
                <c:pt idx="59">
                  <c:v>870</c:v>
                </c:pt>
                <c:pt idx="60">
                  <c:v>880</c:v>
                </c:pt>
                <c:pt idx="61">
                  <c:v>890</c:v>
                </c:pt>
                <c:pt idx="62">
                  <c:v>900</c:v>
                </c:pt>
                <c:pt idx="63">
                  <c:v>910</c:v>
                </c:pt>
                <c:pt idx="64">
                  <c:v>920</c:v>
                </c:pt>
                <c:pt idx="65">
                  <c:v>930</c:v>
                </c:pt>
                <c:pt idx="66">
                  <c:v>940</c:v>
                </c:pt>
                <c:pt idx="67">
                  <c:v>950</c:v>
                </c:pt>
                <c:pt idx="68">
                  <c:v>960</c:v>
                </c:pt>
                <c:pt idx="69">
                  <c:v>970</c:v>
                </c:pt>
                <c:pt idx="70">
                  <c:v>980</c:v>
                </c:pt>
                <c:pt idx="71">
                  <c:v>990</c:v>
                </c:pt>
                <c:pt idx="72">
                  <c:v>1000</c:v>
                </c:pt>
                <c:pt idx="73">
                  <c:v>1010</c:v>
                </c:pt>
                <c:pt idx="74">
                  <c:v>1020</c:v>
                </c:pt>
                <c:pt idx="75">
                  <c:v>1030</c:v>
                </c:pt>
                <c:pt idx="76">
                  <c:v>1040</c:v>
                </c:pt>
                <c:pt idx="77">
                  <c:v>1050</c:v>
                </c:pt>
                <c:pt idx="78">
                  <c:v>1060</c:v>
                </c:pt>
                <c:pt idx="79">
                  <c:v>1070</c:v>
                </c:pt>
                <c:pt idx="80">
                  <c:v>1080</c:v>
                </c:pt>
                <c:pt idx="81">
                  <c:v>1090</c:v>
                </c:pt>
                <c:pt idx="82">
                  <c:v>1100</c:v>
                </c:pt>
                <c:pt idx="83">
                  <c:v>1110</c:v>
                </c:pt>
                <c:pt idx="84">
                  <c:v>1120</c:v>
                </c:pt>
                <c:pt idx="85">
                  <c:v>1130</c:v>
                </c:pt>
                <c:pt idx="86">
                  <c:v>1140</c:v>
                </c:pt>
                <c:pt idx="87">
                  <c:v>1150</c:v>
                </c:pt>
                <c:pt idx="88">
                  <c:v>1160</c:v>
                </c:pt>
                <c:pt idx="89">
                  <c:v>1170</c:v>
                </c:pt>
                <c:pt idx="90">
                  <c:v>1180</c:v>
                </c:pt>
                <c:pt idx="91">
                  <c:v>1190</c:v>
                </c:pt>
                <c:pt idx="92">
                  <c:v>1200</c:v>
                </c:pt>
                <c:pt idx="93">
                  <c:v>1210</c:v>
                </c:pt>
                <c:pt idx="94">
                  <c:v>1220</c:v>
                </c:pt>
                <c:pt idx="95">
                  <c:v>1230</c:v>
                </c:pt>
                <c:pt idx="96">
                  <c:v>1240</c:v>
                </c:pt>
                <c:pt idx="97">
                  <c:v>1250</c:v>
                </c:pt>
                <c:pt idx="98">
                  <c:v>1260</c:v>
                </c:pt>
                <c:pt idx="99">
                  <c:v>1270</c:v>
                </c:pt>
                <c:pt idx="100">
                  <c:v>1280</c:v>
                </c:pt>
                <c:pt idx="101">
                  <c:v>1290</c:v>
                </c:pt>
                <c:pt idx="102">
                  <c:v>1300</c:v>
                </c:pt>
                <c:pt idx="103">
                  <c:v>1310</c:v>
                </c:pt>
                <c:pt idx="104">
                  <c:v>1320</c:v>
                </c:pt>
                <c:pt idx="105">
                  <c:v>1330</c:v>
                </c:pt>
                <c:pt idx="106">
                  <c:v>1340</c:v>
                </c:pt>
                <c:pt idx="107">
                  <c:v>1350</c:v>
                </c:pt>
                <c:pt idx="108">
                  <c:v>1360</c:v>
                </c:pt>
                <c:pt idx="109">
                  <c:v>1370</c:v>
                </c:pt>
                <c:pt idx="110">
                  <c:v>1380</c:v>
                </c:pt>
                <c:pt idx="111">
                  <c:v>1390</c:v>
                </c:pt>
                <c:pt idx="112">
                  <c:v>1400</c:v>
                </c:pt>
                <c:pt idx="113">
                  <c:v>1410</c:v>
                </c:pt>
                <c:pt idx="114">
                  <c:v>1420</c:v>
                </c:pt>
                <c:pt idx="115">
                  <c:v>1430</c:v>
                </c:pt>
                <c:pt idx="116">
                  <c:v>1440</c:v>
                </c:pt>
                <c:pt idx="117">
                  <c:v>1450</c:v>
                </c:pt>
                <c:pt idx="118">
                  <c:v>1460</c:v>
                </c:pt>
                <c:pt idx="119">
                  <c:v>1470</c:v>
                </c:pt>
                <c:pt idx="120">
                  <c:v>1480</c:v>
                </c:pt>
                <c:pt idx="121">
                  <c:v>1490</c:v>
                </c:pt>
                <c:pt idx="122">
                  <c:v>1500</c:v>
                </c:pt>
                <c:pt idx="123">
                  <c:v>1510</c:v>
                </c:pt>
                <c:pt idx="124">
                  <c:v>1520</c:v>
                </c:pt>
                <c:pt idx="125">
                  <c:v>1530</c:v>
                </c:pt>
                <c:pt idx="126">
                  <c:v>1540</c:v>
                </c:pt>
                <c:pt idx="127">
                  <c:v>1550</c:v>
                </c:pt>
                <c:pt idx="128">
                  <c:v>1560</c:v>
                </c:pt>
                <c:pt idx="129">
                  <c:v>1570</c:v>
                </c:pt>
                <c:pt idx="130">
                  <c:v>1580</c:v>
                </c:pt>
                <c:pt idx="131">
                  <c:v>1590</c:v>
                </c:pt>
                <c:pt idx="132">
                  <c:v>1600</c:v>
                </c:pt>
                <c:pt idx="133">
                  <c:v>1610</c:v>
                </c:pt>
                <c:pt idx="134">
                  <c:v>1620</c:v>
                </c:pt>
                <c:pt idx="135">
                  <c:v>1630</c:v>
                </c:pt>
                <c:pt idx="136">
                  <c:v>1640</c:v>
                </c:pt>
                <c:pt idx="137">
                  <c:v>1650</c:v>
                </c:pt>
                <c:pt idx="138">
                  <c:v>1660</c:v>
                </c:pt>
                <c:pt idx="139">
                  <c:v>1670</c:v>
                </c:pt>
                <c:pt idx="140">
                  <c:v>1680</c:v>
                </c:pt>
                <c:pt idx="141">
                  <c:v>1690</c:v>
                </c:pt>
                <c:pt idx="142">
                  <c:v>1700</c:v>
                </c:pt>
                <c:pt idx="143">
                  <c:v>1710</c:v>
                </c:pt>
                <c:pt idx="144">
                  <c:v>1720</c:v>
                </c:pt>
                <c:pt idx="145">
                  <c:v>1730</c:v>
                </c:pt>
                <c:pt idx="146">
                  <c:v>1740</c:v>
                </c:pt>
                <c:pt idx="147">
                  <c:v>1750</c:v>
                </c:pt>
                <c:pt idx="148">
                  <c:v>1760</c:v>
                </c:pt>
                <c:pt idx="149">
                  <c:v>1770</c:v>
                </c:pt>
                <c:pt idx="150">
                  <c:v>1780</c:v>
                </c:pt>
                <c:pt idx="151">
                  <c:v>1790</c:v>
                </c:pt>
                <c:pt idx="152">
                  <c:v>1800</c:v>
                </c:pt>
                <c:pt idx="153">
                  <c:v>1810</c:v>
                </c:pt>
                <c:pt idx="154">
                  <c:v>1820</c:v>
                </c:pt>
                <c:pt idx="155">
                  <c:v>1830</c:v>
                </c:pt>
                <c:pt idx="156">
                  <c:v>1840</c:v>
                </c:pt>
                <c:pt idx="157">
                  <c:v>1850</c:v>
                </c:pt>
                <c:pt idx="158">
                  <c:v>1860</c:v>
                </c:pt>
                <c:pt idx="159">
                  <c:v>1870</c:v>
                </c:pt>
                <c:pt idx="160">
                  <c:v>1880</c:v>
                </c:pt>
                <c:pt idx="161">
                  <c:v>1890</c:v>
                </c:pt>
                <c:pt idx="162">
                  <c:v>1900</c:v>
                </c:pt>
                <c:pt idx="163">
                  <c:v>1910</c:v>
                </c:pt>
                <c:pt idx="164">
                  <c:v>1920</c:v>
                </c:pt>
                <c:pt idx="165">
                  <c:v>1930</c:v>
                </c:pt>
                <c:pt idx="166">
                  <c:v>1940</c:v>
                </c:pt>
                <c:pt idx="167">
                  <c:v>1950</c:v>
                </c:pt>
                <c:pt idx="168">
                  <c:v>1960</c:v>
                </c:pt>
                <c:pt idx="169">
                  <c:v>1970</c:v>
                </c:pt>
                <c:pt idx="170">
                  <c:v>1980</c:v>
                </c:pt>
                <c:pt idx="171">
                  <c:v>1990</c:v>
                </c:pt>
                <c:pt idx="172">
                  <c:v>2000</c:v>
                </c:pt>
                <c:pt idx="173">
                  <c:v>2010</c:v>
                </c:pt>
                <c:pt idx="174">
                  <c:v>2020</c:v>
                </c:pt>
                <c:pt idx="175">
                  <c:v>2030</c:v>
                </c:pt>
                <c:pt idx="176">
                  <c:v>2040</c:v>
                </c:pt>
                <c:pt idx="177">
                  <c:v>2050</c:v>
                </c:pt>
                <c:pt idx="178">
                  <c:v>2060</c:v>
                </c:pt>
                <c:pt idx="179">
                  <c:v>2070</c:v>
                </c:pt>
                <c:pt idx="180">
                  <c:v>2080</c:v>
                </c:pt>
                <c:pt idx="181">
                  <c:v>2090</c:v>
                </c:pt>
                <c:pt idx="182">
                  <c:v>2100</c:v>
                </c:pt>
                <c:pt idx="183">
                  <c:v>2110</c:v>
                </c:pt>
                <c:pt idx="184">
                  <c:v>2120</c:v>
                </c:pt>
                <c:pt idx="185">
                  <c:v>2130</c:v>
                </c:pt>
                <c:pt idx="186">
                  <c:v>2140</c:v>
                </c:pt>
                <c:pt idx="187">
                  <c:v>2150</c:v>
                </c:pt>
                <c:pt idx="188">
                  <c:v>2160</c:v>
                </c:pt>
                <c:pt idx="189">
                  <c:v>2170</c:v>
                </c:pt>
                <c:pt idx="190">
                  <c:v>2180</c:v>
                </c:pt>
                <c:pt idx="191">
                  <c:v>2190</c:v>
                </c:pt>
                <c:pt idx="192">
                  <c:v>2200</c:v>
                </c:pt>
                <c:pt idx="193">
                  <c:v>2210</c:v>
                </c:pt>
                <c:pt idx="194">
                  <c:v>2220</c:v>
                </c:pt>
                <c:pt idx="195">
                  <c:v>2230</c:v>
                </c:pt>
                <c:pt idx="196">
                  <c:v>2240</c:v>
                </c:pt>
                <c:pt idx="197">
                  <c:v>2250</c:v>
                </c:pt>
                <c:pt idx="198">
                  <c:v>2260</c:v>
                </c:pt>
                <c:pt idx="199">
                  <c:v>2270</c:v>
                </c:pt>
                <c:pt idx="200">
                  <c:v>2280</c:v>
                </c:pt>
                <c:pt idx="201">
                  <c:v>2290</c:v>
                </c:pt>
                <c:pt idx="202">
                  <c:v>2300</c:v>
                </c:pt>
                <c:pt idx="203">
                  <c:v>2310</c:v>
                </c:pt>
                <c:pt idx="204">
                  <c:v>2320</c:v>
                </c:pt>
                <c:pt idx="205">
                  <c:v>2330</c:v>
                </c:pt>
                <c:pt idx="206">
                  <c:v>2340</c:v>
                </c:pt>
                <c:pt idx="207">
                  <c:v>2350</c:v>
                </c:pt>
                <c:pt idx="208">
                  <c:v>2360</c:v>
                </c:pt>
                <c:pt idx="209">
                  <c:v>2370</c:v>
                </c:pt>
                <c:pt idx="210">
                  <c:v>2380</c:v>
                </c:pt>
                <c:pt idx="211">
                  <c:v>2390</c:v>
                </c:pt>
                <c:pt idx="212">
                  <c:v>2400</c:v>
                </c:pt>
                <c:pt idx="213">
                  <c:v>2410</c:v>
                </c:pt>
                <c:pt idx="214">
                  <c:v>2420</c:v>
                </c:pt>
                <c:pt idx="215">
                  <c:v>2430</c:v>
                </c:pt>
                <c:pt idx="216">
                  <c:v>2440</c:v>
                </c:pt>
                <c:pt idx="217">
                  <c:v>2450</c:v>
                </c:pt>
                <c:pt idx="218">
                  <c:v>2460</c:v>
                </c:pt>
                <c:pt idx="219">
                  <c:v>2470</c:v>
                </c:pt>
                <c:pt idx="220">
                  <c:v>2480</c:v>
                </c:pt>
                <c:pt idx="221">
                  <c:v>2490</c:v>
                </c:pt>
                <c:pt idx="222">
                  <c:v>2500</c:v>
                </c:pt>
                <c:pt idx="223">
                  <c:v>2510</c:v>
                </c:pt>
                <c:pt idx="224">
                  <c:v>2520</c:v>
                </c:pt>
                <c:pt idx="225">
                  <c:v>2530</c:v>
                </c:pt>
                <c:pt idx="226">
                  <c:v>2540</c:v>
                </c:pt>
                <c:pt idx="227">
                  <c:v>2550</c:v>
                </c:pt>
                <c:pt idx="228">
                  <c:v>2560</c:v>
                </c:pt>
                <c:pt idx="229">
                  <c:v>2570</c:v>
                </c:pt>
                <c:pt idx="230">
                  <c:v>2580</c:v>
                </c:pt>
                <c:pt idx="231">
                  <c:v>2590</c:v>
                </c:pt>
                <c:pt idx="232">
                  <c:v>2600</c:v>
                </c:pt>
                <c:pt idx="233">
                  <c:v>2610</c:v>
                </c:pt>
                <c:pt idx="234">
                  <c:v>2620</c:v>
                </c:pt>
                <c:pt idx="235">
                  <c:v>2630</c:v>
                </c:pt>
                <c:pt idx="236">
                  <c:v>2640</c:v>
                </c:pt>
                <c:pt idx="237">
                  <c:v>2650</c:v>
                </c:pt>
                <c:pt idx="238">
                  <c:v>2660</c:v>
                </c:pt>
                <c:pt idx="239">
                  <c:v>2670</c:v>
                </c:pt>
                <c:pt idx="240">
                  <c:v>2680</c:v>
                </c:pt>
                <c:pt idx="241">
                  <c:v>2690</c:v>
                </c:pt>
                <c:pt idx="242">
                  <c:v>2700</c:v>
                </c:pt>
                <c:pt idx="243">
                  <c:v>2710</c:v>
                </c:pt>
                <c:pt idx="244">
                  <c:v>2720</c:v>
                </c:pt>
                <c:pt idx="245">
                  <c:v>2730</c:v>
                </c:pt>
                <c:pt idx="246">
                  <c:v>2740</c:v>
                </c:pt>
                <c:pt idx="247">
                  <c:v>2750</c:v>
                </c:pt>
                <c:pt idx="248">
                  <c:v>2760</c:v>
                </c:pt>
                <c:pt idx="249">
                  <c:v>2770</c:v>
                </c:pt>
                <c:pt idx="250">
                  <c:v>2780</c:v>
                </c:pt>
                <c:pt idx="251">
                  <c:v>2790</c:v>
                </c:pt>
                <c:pt idx="252">
                  <c:v>2800</c:v>
                </c:pt>
                <c:pt idx="253">
                  <c:v>2810</c:v>
                </c:pt>
                <c:pt idx="254">
                  <c:v>2820</c:v>
                </c:pt>
                <c:pt idx="255">
                  <c:v>2830</c:v>
                </c:pt>
                <c:pt idx="256">
                  <c:v>2840</c:v>
                </c:pt>
                <c:pt idx="257">
                  <c:v>2850</c:v>
                </c:pt>
                <c:pt idx="258">
                  <c:v>2860</c:v>
                </c:pt>
                <c:pt idx="259">
                  <c:v>2870</c:v>
                </c:pt>
                <c:pt idx="260">
                  <c:v>2880</c:v>
                </c:pt>
                <c:pt idx="261">
                  <c:v>2890</c:v>
                </c:pt>
                <c:pt idx="262">
                  <c:v>2900</c:v>
                </c:pt>
                <c:pt idx="263">
                  <c:v>2910</c:v>
                </c:pt>
                <c:pt idx="264">
                  <c:v>2920</c:v>
                </c:pt>
                <c:pt idx="265">
                  <c:v>2930</c:v>
                </c:pt>
                <c:pt idx="266">
                  <c:v>2940</c:v>
                </c:pt>
                <c:pt idx="267">
                  <c:v>2950</c:v>
                </c:pt>
                <c:pt idx="268">
                  <c:v>2960</c:v>
                </c:pt>
                <c:pt idx="269">
                  <c:v>2970</c:v>
                </c:pt>
                <c:pt idx="270">
                  <c:v>2980</c:v>
                </c:pt>
                <c:pt idx="271">
                  <c:v>2990</c:v>
                </c:pt>
                <c:pt idx="272">
                  <c:v>3000</c:v>
                </c:pt>
                <c:pt idx="273">
                  <c:v>3010</c:v>
                </c:pt>
                <c:pt idx="274">
                  <c:v>3020</c:v>
                </c:pt>
                <c:pt idx="275">
                  <c:v>3030</c:v>
                </c:pt>
                <c:pt idx="276">
                  <c:v>3040</c:v>
                </c:pt>
                <c:pt idx="277">
                  <c:v>3050</c:v>
                </c:pt>
                <c:pt idx="278">
                  <c:v>3060</c:v>
                </c:pt>
                <c:pt idx="279">
                  <c:v>3070</c:v>
                </c:pt>
                <c:pt idx="280">
                  <c:v>3080</c:v>
                </c:pt>
                <c:pt idx="281">
                  <c:v>3090</c:v>
                </c:pt>
                <c:pt idx="282">
                  <c:v>3100</c:v>
                </c:pt>
                <c:pt idx="283">
                  <c:v>3110</c:v>
                </c:pt>
                <c:pt idx="284">
                  <c:v>3120</c:v>
                </c:pt>
                <c:pt idx="285">
                  <c:v>3130</c:v>
                </c:pt>
                <c:pt idx="286">
                  <c:v>3140</c:v>
                </c:pt>
                <c:pt idx="287">
                  <c:v>3150</c:v>
                </c:pt>
                <c:pt idx="288">
                  <c:v>3160</c:v>
                </c:pt>
                <c:pt idx="289">
                  <c:v>3170</c:v>
                </c:pt>
                <c:pt idx="290">
                  <c:v>3180</c:v>
                </c:pt>
                <c:pt idx="291">
                  <c:v>3190</c:v>
                </c:pt>
                <c:pt idx="292">
                  <c:v>3200</c:v>
                </c:pt>
                <c:pt idx="293">
                  <c:v>3210</c:v>
                </c:pt>
                <c:pt idx="294">
                  <c:v>3220</c:v>
                </c:pt>
                <c:pt idx="295">
                  <c:v>3230</c:v>
                </c:pt>
                <c:pt idx="296">
                  <c:v>3240</c:v>
                </c:pt>
                <c:pt idx="297">
                  <c:v>3250</c:v>
                </c:pt>
                <c:pt idx="298">
                  <c:v>3260</c:v>
                </c:pt>
                <c:pt idx="299">
                  <c:v>3270</c:v>
                </c:pt>
                <c:pt idx="300">
                  <c:v>3280</c:v>
                </c:pt>
                <c:pt idx="301">
                  <c:v>3290</c:v>
                </c:pt>
                <c:pt idx="302">
                  <c:v>3300</c:v>
                </c:pt>
                <c:pt idx="303">
                  <c:v>3310</c:v>
                </c:pt>
                <c:pt idx="304">
                  <c:v>3320</c:v>
                </c:pt>
                <c:pt idx="305">
                  <c:v>3330</c:v>
                </c:pt>
                <c:pt idx="306">
                  <c:v>3340</c:v>
                </c:pt>
                <c:pt idx="307">
                  <c:v>3350</c:v>
                </c:pt>
                <c:pt idx="308">
                  <c:v>3360</c:v>
                </c:pt>
                <c:pt idx="309">
                  <c:v>3370</c:v>
                </c:pt>
                <c:pt idx="310">
                  <c:v>3380</c:v>
                </c:pt>
                <c:pt idx="311">
                  <c:v>3390</c:v>
                </c:pt>
                <c:pt idx="312">
                  <c:v>3400</c:v>
                </c:pt>
                <c:pt idx="313">
                  <c:v>3410</c:v>
                </c:pt>
                <c:pt idx="314">
                  <c:v>3420</c:v>
                </c:pt>
                <c:pt idx="315">
                  <c:v>3430</c:v>
                </c:pt>
                <c:pt idx="316">
                  <c:v>3440</c:v>
                </c:pt>
                <c:pt idx="317">
                  <c:v>3450</c:v>
                </c:pt>
                <c:pt idx="318">
                  <c:v>3460</c:v>
                </c:pt>
                <c:pt idx="319">
                  <c:v>3470</c:v>
                </c:pt>
                <c:pt idx="320">
                  <c:v>3480</c:v>
                </c:pt>
                <c:pt idx="321">
                  <c:v>3490</c:v>
                </c:pt>
                <c:pt idx="322">
                  <c:v>3500</c:v>
                </c:pt>
                <c:pt idx="323">
                  <c:v>3510</c:v>
                </c:pt>
                <c:pt idx="324">
                  <c:v>3520</c:v>
                </c:pt>
                <c:pt idx="325">
                  <c:v>3530</c:v>
                </c:pt>
                <c:pt idx="326">
                  <c:v>3540</c:v>
                </c:pt>
                <c:pt idx="327">
                  <c:v>3550</c:v>
                </c:pt>
                <c:pt idx="328">
                  <c:v>3560</c:v>
                </c:pt>
                <c:pt idx="329">
                  <c:v>3570</c:v>
                </c:pt>
                <c:pt idx="330">
                  <c:v>3580</c:v>
                </c:pt>
                <c:pt idx="331">
                  <c:v>3590</c:v>
                </c:pt>
                <c:pt idx="332">
                  <c:v>3600</c:v>
                </c:pt>
                <c:pt idx="333">
                  <c:v>3610</c:v>
                </c:pt>
                <c:pt idx="334">
                  <c:v>3620</c:v>
                </c:pt>
                <c:pt idx="335">
                  <c:v>3630</c:v>
                </c:pt>
                <c:pt idx="336">
                  <c:v>3640</c:v>
                </c:pt>
                <c:pt idx="337">
                  <c:v>3650</c:v>
                </c:pt>
                <c:pt idx="338">
                  <c:v>3660</c:v>
                </c:pt>
                <c:pt idx="339">
                  <c:v>3670</c:v>
                </c:pt>
                <c:pt idx="340">
                  <c:v>3680</c:v>
                </c:pt>
                <c:pt idx="341">
                  <c:v>3690</c:v>
                </c:pt>
                <c:pt idx="342">
                  <c:v>3700</c:v>
                </c:pt>
                <c:pt idx="343">
                  <c:v>3710</c:v>
                </c:pt>
                <c:pt idx="344">
                  <c:v>3720</c:v>
                </c:pt>
                <c:pt idx="345">
                  <c:v>3730</c:v>
                </c:pt>
                <c:pt idx="346">
                  <c:v>3740</c:v>
                </c:pt>
                <c:pt idx="347">
                  <c:v>3750</c:v>
                </c:pt>
                <c:pt idx="348">
                  <c:v>3760</c:v>
                </c:pt>
                <c:pt idx="349">
                  <c:v>3770</c:v>
                </c:pt>
                <c:pt idx="350">
                  <c:v>3780</c:v>
                </c:pt>
                <c:pt idx="351">
                  <c:v>3790</c:v>
                </c:pt>
                <c:pt idx="352">
                  <c:v>3800</c:v>
                </c:pt>
                <c:pt idx="353">
                  <c:v>3810</c:v>
                </c:pt>
                <c:pt idx="354">
                  <c:v>3820</c:v>
                </c:pt>
                <c:pt idx="355">
                  <c:v>3830</c:v>
                </c:pt>
                <c:pt idx="356">
                  <c:v>3840</c:v>
                </c:pt>
                <c:pt idx="357">
                  <c:v>3850</c:v>
                </c:pt>
                <c:pt idx="358">
                  <c:v>3860</c:v>
                </c:pt>
                <c:pt idx="359">
                  <c:v>3870</c:v>
                </c:pt>
                <c:pt idx="360">
                  <c:v>3880</c:v>
                </c:pt>
                <c:pt idx="361">
                  <c:v>3890</c:v>
                </c:pt>
                <c:pt idx="362">
                  <c:v>3900</c:v>
                </c:pt>
                <c:pt idx="363">
                  <c:v>3910</c:v>
                </c:pt>
                <c:pt idx="364">
                  <c:v>3920</c:v>
                </c:pt>
                <c:pt idx="365">
                  <c:v>3930</c:v>
                </c:pt>
                <c:pt idx="366">
                  <c:v>3940</c:v>
                </c:pt>
                <c:pt idx="367">
                  <c:v>3950</c:v>
                </c:pt>
                <c:pt idx="368">
                  <c:v>3960</c:v>
                </c:pt>
                <c:pt idx="369">
                  <c:v>3970</c:v>
                </c:pt>
                <c:pt idx="370">
                  <c:v>3980</c:v>
                </c:pt>
                <c:pt idx="371">
                  <c:v>3990</c:v>
                </c:pt>
                <c:pt idx="372">
                  <c:v>4000</c:v>
                </c:pt>
              </c:numCache>
            </c:numRef>
          </c:xVal>
          <c:yVal>
            <c:numRef>
              <c:f>Calculations!$G$5:$G$377</c:f>
              <c:numCache>
                <c:formatCode>0.0E+00</c:formatCode>
                <c:ptCount val="373"/>
                <c:pt idx="0">
                  <c:v>6.7274875746055433E-5</c:v>
                </c:pt>
                <c:pt idx="1">
                  <c:v>8861651738.9300175</c:v>
                </c:pt>
                <c:pt idx="2">
                  <c:v>1554838796125689.5</c:v>
                </c:pt>
                <c:pt idx="3">
                  <c:v>8.0197940111423856E+16</c:v>
                </c:pt>
                <c:pt idx="4">
                  <c:v>3.3360040208339206E+17</c:v>
                </c:pt>
                <c:pt idx="5">
                  <c:v>7.9003332299486285E+17</c:v>
                </c:pt>
                <c:pt idx="6">
                  <c:v>8.6648426158613811E+17</c:v>
                </c:pt>
                <c:pt idx="7">
                  <c:v>9.3850506500883418E+17</c:v>
                </c:pt>
                <c:pt idx="8">
                  <c:v>1.0936496885979466E+18</c:v>
                </c:pt>
                <c:pt idx="9">
                  <c:v>1.4188616299935685E+18</c:v>
                </c:pt>
                <c:pt idx="10">
                  <c:v>1.3524156968844677E+18</c:v>
                </c:pt>
                <c:pt idx="11">
                  <c:v>1.5785872256359404E+18</c:v>
                </c:pt>
                <c:pt idx="12">
                  <c:v>2.2632642858254198E+18</c:v>
                </c:pt>
                <c:pt idx="13">
                  <c:v>2.1832496353829558E+18</c:v>
                </c:pt>
                <c:pt idx="14">
                  <c:v>2.395838226488705E+18</c:v>
                </c:pt>
                <c:pt idx="15">
                  <c:v>1.9100246166356483E+18</c:v>
                </c:pt>
                <c:pt idx="16">
                  <c:v>3.016514231558485E+18</c:v>
                </c:pt>
                <c:pt idx="17">
                  <c:v>3.5640927524125619E+18</c:v>
                </c:pt>
                <c:pt idx="18">
                  <c:v>3.5722745107028065E+18</c:v>
                </c:pt>
                <c:pt idx="19">
                  <c:v>3.5988512587678925E+18</c:v>
                </c:pt>
                <c:pt idx="20">
                  <c:v>3.9445521309334298E+18</c:v>
                </c:pt>
                <c:pt idx="21">
                  <c:v>4.0374310853791155E+18</c:v>
                </c:pt>
                <c:pt idx="22">
                  <c:v>3.923536540737878E+18</c:v>
                </c:pt>
                <c:pt idx="23">
                  <c:v>4.009777656521025E+18</c:v>
                </c:pt>
                <c:pt idx="24">
                  <c:v>4.0236983265853087E+18</c:v>
                </c:pt>
                <c:pt idx="25">
                  <c:v>4.1576028821908941E+18</c:v>
                </c:pt>
                <c:pt idx="26">
                  <c:v>4.0657396643423826E+18</c:v>
                </c:pt>
                <c:pt idx="27">
                  <c:v>4.301365161472063E+18</c:v>
                </c:pt>
                <c:pt idx="28">
                  <c:v>4.1921480838608174E+18</c:v>
                </c:pt>
                <c:pt idx="29">
                  <c:v>4.2890087257674291E+18</c:v>
                </c:pt>
                <c:pt idx="30">
                  <c:v>4.4243454699750303E+18</c:v>
                </c:pt>
                <c:pt idx="31">
                  <c:v>4.107796238148416E+18</c:v>
                </c:pt>
                <c:pt idx="32">
                  <c:v>4.4955486054370017E+18</c:v>
                </c:pt>
                <c:pt idx="33">
                  <c:v>4.5497178381643459E+18</c:v>
                </c:pt>
                <c:pt idx="34">
                  <c:v>4.6409919287864934E+18</c:v>
                </c:pt>
                <c:pt idx="35">
                  <c:v>4.455081659405547E+18</c:v>
                </c:pt>
                <c:pt idx="36">
                  <c:v>4.6610120971168133E+18</c:v>
                </c:pt>
                <c:pt idx="37">
                  <c:v>4.4875750731491763E+18</c:v>
                </c:pt>
                <c:pt idx="38">
                  <c:v>4.6900215343321334E+18</c:v>
                </c:pt>
                <c:pt idx="39">
                  <c:v>4.8304979057214403E+18</c:v>
                </c:pt>
                <c:pt idx="40">
                  <c:v>4.8242003388189563E+18</c:v>
                </c:pt>
                <c:pt idx="41">
                  <c:v>4.142422698746113E+18</c:v>
                </c:pt>
                <c:pt idx="42">
                  <c:v>4.5586766349514301E+18</c:v>
                </c:pt>
                <c:pt idx="43">
                  <c:v>4.7507270320622991E+18</c:v>
                </c:pt>
                <c:pt idx="44">
                  <c:v>3.6036302994576005E+18</c:v>
                </c:pt>
                <c:pt idx="45">
                  <c:v>4.1838444371789107E+18</c:v>
                </c:pt>
                <c:pt idx="46">
                  <c:v>4.5831558869433472E+18</c:v>
                </c:pt>
                <c:pt idx="47">
                  <c:v>4.7007020046514289E+18</c:v>
                </c:pt>
                <c:pt idx="48">
                  <c:v>1.0268609443872989E+18</c:v>
                </c:pt>
                <c:pt idx="49">
                  <c:v>4.5394081117030185E+18</c:v>
                </c:pt>
                <c:pt idx="50">
                  <c:v>4.6094533074442092E+18</c:v>
                </c:pt>
                <c:pt idx="51">
                  <c:v>4.3772660786959672E+18</c:v>
                </c:pt>
                <c:pt idx="52">
                  <c:v>4.3575100018809124E+18</c:v>
                </c:pt>
                <c:pt idx="53">
                  <c:v>4.3436909054763474E+18</c:v>
                </c:pt>
                <c:pt idx="54">
                  <c:v>3.5893165393302088E+18</c:v>
                </c:pt>
                <c:pt idx="55">
                  <c:v>3.8612632535699717E+18</c:v>
                </c:pt>
                <c:pt idx="56">
                  <c:v>4.3330713793528822E+18</c:v>
                </c:pt>
                <c:pt idx="57">
                  <c:v>3.8580824744159191E+18</c:v>
                </c:pt>
                <c:pt idx="58">
                  <c:v>4.3159541862172872E+18</c:v>
                </c:pt>
                <c:pt idx="59">
                  <c:v>4.2750753589956797E+18</c:v>
                </c:pt>
                <c:pt idx="60">
                  <c:v>4.1991647922741033E+18</c:v>
                </c:pt>
                <c:pt idx="61">
                  <c:v>4.1761893383143009E+18</c:v>
                </c:pt>
                <c:pt idx="62">
                  <c:v>3.3942869867798246E+18</c:v>
                </c:pt>
                <c:pt idx="63">
                  <c:v>2.8869758197158554E+18</c:v>
                </c:pt>
                <c:pt idx="64">
                  <c:v>3.4769110645404308E+18</c:v>
                </c:pt>
                <c:pt idx="65">
                  <c:v>2.0408839939229028E+18</c:v>
                </c:pt>
                <c:pt idx="66">
                  <c:v>2.2524030143918277E+18</c:v>
                </c:pt>
                <c:pt idx="67">
                  <c:v>7.1049251367498138E+17</c:v>
                </c:pt>
                <c:pt idx="68">
                  <c:v>2.0509428334447273E+18</c:v>
                </c:pt>
                <c:pt idx="69">
                  <c:v>3.1262935193762668E+18</c:v>
                </c:pt>
                <c:pt idx="70">
                  <c:v>3.0095584673410304E+18</c:v>
                </c:pt>
                <c:pt idx="71">
                  <c:v>3.6817775181661573E+18</c:v>
                </c:pt>
                <c:pt idx="72">
                  <c:v>3.7344571731737446E+18</c:v>
                </c:pt>
                <c:pt idx="73">
                  <c:v>3.6888069232869064E+18</c:v>
                </c:pt>
                <c:pt idx="74">
                  <c:v>3.6207921850034693E+18</c:v>
                </c:pt>
                <c:pt idx="75">
                  <c:v>3.6122970719729961E+18</c:v>
                </c:pt>
                <c:pt idx="76">
                  <c:v>3.5478054160768589E+18</c:v>
                </c:pt>
                <c:pt idx="77">
                  <c:v>3.49089115519565E+18</c:v>
                </c:pt>
                <c:pt idx="78">
                  <c:v>3.4230374111628636E+18</c:v>
                </c:pt>
                <c:pt idx="79">
                  <c:v>3.2860008317598889E+18</c:v>
                </c:pt>
                <c:pt idx="80">
                  <c:v>3.2757383370503316E+18</c:v>
                </c:pt>
                <c:pt idx="81">
                  <c:v>3.076390380357057E+18</c:v>
                </c:pt>
                <c:pt idx="82">
                  <c:v>2.7137790174534497E+18</c:v>
                </c:pt>
                <c:pt idx="83">
                  <c:v>2.7002285833788375E+18</c:v>
                </c:pt>
                <c:pt idx="84">
                  <c:v>8.070880483297303E+17</c:v>
                </c:pt>
                <c:pt idx="85">
                  <c:v>4.0501795954102586E+17</c:v>
                </c:pt>
                <c:pt idx="86">
                  <c:v>1.4821049456117765E+18</c:v>
                </c:pt>
                <c:pt idx="87">
                  <c:v>7.104366481621367E+17</c:v>
                </c:pt>
                <c:pt idx="88">
                  <c:v>1.6877316780804887E+18</c:v>
                </c:pt>
                <c:pt idx="89">
                  <c:v>2.7258007679493156E+18</c:v>
                </c:pt>
                <c:pt idx="90">
                  <c:v>2.6409872699534981E+18</c:v>
                </c:pt>
                <c:pt idx="91">
                  <c:v>2.7945153487482066E+18</c:v>
                </c:pt>
                <c:pt idx="92">
                  <c:v>2.7318235781022648E+18</c:v>
                </c:pt>
                <c:pt idx="93">
                  <c:v>2.7859907793564155E+18</c:v>
                </c:pt>
                <c:pt idx="94">
                  <c:v>2.8380747048497597E+18</c:v>
                </c:pt>
                <c:pt idx="95">
                  <c:v>2.8737062368103613E+18</c:v>
                </c:pt>
                <c:pt idx="96">
                  <c:v>2.9017299016581222E+18</c:v>
                </c:pt>
                <c:pt idx="97">
                  <c:v>2.9015150733678198E+18</c:v>
                </c:pt>
                <c:pt idx="98">
                  <c:v>2.7586694963656008E+18</c:v>
                </c:pt>
                <c:pt idx="99">
                  <c:v>2.4989598687803044E+18</c:v>
                </c:pt>
                <c:pt idx="100">
                  <c:v>2.7435614302192189E+18</c:v>
                </c:pt>
                <c:pt idx="101">
                  <c:v>2.7047872092269578E+18</c:v>
                </c:pt>
                <c:pt idx="102">
                  <c:v>2.3313998967639209E+18</c:v>
                </c:pt>
                <c:pt idx="103">
                  <c:v>2.0035069186200561E+18</c:v>
                </c:pt>
                <c:pt idx="104">
                  <c:v>1.7344230579794304E+18</c:v>
                </c:pt>
                <c:pt idx="105">
                  <c:v>1.5483680461333857E+18</c:v>
                </c:pt>
                <c:pt idx="106">
                  <c:v>1.1454227986925551E+18</c:v>
                </c:pt>
                <c:pt idx="107">
                  <c:v>1.0987095804567739E+17</c:v>
                </c:pt>
                <c:pt idx="108">
                  <c:v>14783761765635.469</c:v>
                </c:pt>
                <c:pt idx="109">
                  <c:v>2031676341669.5112</c:v>
                </c:pt>
                <c:pt idx="110">
                  <c:v>571809222100666.75</c:v>
                </c:pt>
                <c:pt idx="111">
                  <c:v>3482245713148794</c:v>
                </c:pt>
                <c:pt idx="112">
                  <c:v>23083833054.719353</c:v>
                </c:pt>
                <c:pt idx="113">
                  <c:v>3340794742494497</c:v>
                </c:pt>
                <c:pt idx="114">
                  <c:v>5.9653986890038608E+16</c:v>
                </c:pt>
                <c:pt idx="115">
                  <c:v>4.4737828937644358E+17</c:v>
                </c:pt>
                <c:pt idx="116">
                  <c:v>2.8961413189004653E+17</c:v>
                </c:pt>
                <c:pt idx="117">
                  <c:v>2.0186444411277552E+17</c:v>
                </c:pt>
                <c:pt idx="118">
                  <c:v>6.3338622183120896E+17</c:v>
                </c:pt>
                <c:pt idx="119">
                  <c:v>3.7087925565729235E+17</c:v>
                </c:pt>
                <c:pt idx="120">
                  <c:v>4.5577502831748058E+17</c:v>
                </c:pt>
                <c:pt idx="121">
                  <c:v>1.3226017962841859E+18</c:v>
                </c:pt>
                <c:pt idx="122">
                  <c:v>1.9091531146352719E+18</c:v>
                </c:pt>
                <c:pt idx="123">
                  <c:v>2.074566835221824E+18</c:v>
                </c:pt>
                <c:pt idx="124">
                  <c:v>2.0418337076412618E+18</c:v>
                </c:pt>
                <c:pt idx="125">
                  <c:v>1.9831576516322509E+18</c:v>
                </c:pt>
                <c:pt idx="126">
                  <c:v>2.0719066210738227E+18</c:v>
                </c:pt>
                <c:pt idx="127">
                  <c:v>2.1246416337259561E+18</c:v>
                </c:pt>
                <c:pt idx="128">
                  <c:v>2.1049150132722202E+18</c:v>
                </c:pt>
                <c:pt idx="129">
                  <c:v>1.9276014305814636E+18</c:v>
                </c:pt>
                <c:pt idx="130">
                  <c:v>1.9630694289499203E+18</c:v>
                </c:pt>
                <c:pt idx="131">
                  <c:v>1.9524798670560722E+18</c:v>
                </c:pt>
                <c:pt idx="132">
                  <c:v>1.9347750702990121E+18</c:v>
                </c:pt>
                <c:pt idx="133">
                  <c:v>1.7792454825395702E+18</c:v>
                </c:pt>
                <c:pt idx="134">
                  <c:v>1.9292586048397548E+18</c:v>
                </c:pt>
                <c:pt idx="135">
                  <c:v>1.9578896801726259E+18</c:v>
                </c:pt>
                <c:pt idx="136">
                  <c:v>1.7916598152302436E+18</c:v>
                </c:pt>
                <c:pt idx="137">
                  <c:v>1.8876398135071048E+18</c:v>
                </c:pt>
                <c:pt idx="138">
                  <c:v>1.8827246641133745E+18</c:v>
                </c:pt>
                <c:pt idx="139">
                  <c:v>1.8801568819957164E+18</c:v>
                </c:pt>
                <c:pt idx="140">
                  <c:v>1.754047089036852E+18</c:v>
                </c:pt>
                <c:pt idx="141">
                  <c:v>1.7614838045330696E+18</c:v>
                </c:pt>
                <c:pt idx="142">
                  <c:v>1.7245937749285681E+18</c:v>
                </c:pt>
                <c:pt idx="143">
                  <c:v>1.6318265515085714E+18</c:v>
                </c:pt>
                <c:pt idx="144">
                  <c:v>1.6333328888821819E+18</c:v>
                </c:pt>
                <c:pt idx="145">
                  <c:v>1.5294001809177393E+18</c:v>
                </c:pt>
                <c:pt idx="146">
                  <c:v>1.4861912539422116E+18</c:v>
                </c:pt>
                <c:pt idx="147">
                  <c:v>1.4723355910201467E+18</c:v>
                </c:pt>
                <c:pt idx="148">
                  <c:v>1.4299783591813509E+18</c:v>
                </c:pt>
                <c:pt idx="149">
                  <c:v>1.2739591863820705E+18</c:v>
                </c:pt>
                <c:pt idx="150">
                  <c:v>9.0852559934321267E+17</c:v>
                </c:pt>
                <c:pt idx="151">
                  <c:v>8.0821226559548365E+17</c:v>
                </c:pt>
                <c:pt idx="152">
                  <c:v>2.90959779733984E+17</c:v>
                </c:pt>
                <c:pt idx="153">
                  <c:v>8.9084624678791232E+16</c:v>
                </c:pt>
                <c:pt idx="154">
                  <c:v>9128125156515900</c:v>
                </c:pt>
                <c:pt idx="155">
                  <c:v>48366852652031.336</c:v>
                </c:pt>
                <c:pt idx="156">
                  <c:v>585945533044.53088</c:v>
                </c:pt>
                <c:pt idx="157">
                  <c:v>28180113677140.594</c:v>
                </c:pt>
                <c:pt idx="158">
                  <c:v>105336252794419.3</c:v>
                </c:pt>
                <c:pt idx="159">
                  <c:v>2532126715.8878608</c:v>
                </c:pt>
                <c:pt idx="160">
                  <c:v>740011850662082.37</c:v>
                </c:pt>
                <c:pt idx="161">
                  <c:v>2143680092635106.5</c:v>
                </c:pt>
                <c:pt idx="162">
                  <c:v>8319893388777.752</c:v>
                </c:pt>
                <c:pt idx="163">
                  <c:v>223543056372133.06</c:v>
                </c:pt>
                <c:pt idx="164">
                  <c:v>4394710339015852</c:v>
                </c:pt>
                <c:pt idx="165">
                  <c:v>5414742486260342</c:v>
                </c:pt>
                <c:pt idx="166">
                  <c:v>3.2337366130205456E+16</c:v>
                </c:pt>
                <c:pt idx="167">
                  <c:v>1.6565470409423187E+17</c:v>
                </c:pt>
                <c:pt idx="168">
                  <c:v>2.1805711379762054E+17</c:v>
                </c:pt>
                <c:pt idx="169">
                  <c:v>4.8871450278775942E+17</c:v>
                </c:pt>
                <c:pt idx="170">
                  <c:v>7.5933298906622643E+17</c:v>
                </c:pt>
                <c:pt idx="171">
                  <c:v>8.6525456007476787E+17</c:v>
                </c:pt>
                <c:pt idx="172">
                  <c:v>3.8756445601810752E+17</c:v>
                </c:pt>
                <c:pt idx="173">
                  <c:v>4.0575365755835974E+17</c:v>
                </c:pt>
                <c:pt idx="174">
                  <c:v>4.6145736356305683E+17</c:v>
                </c:pt>
                <c:pt idx="175">
                  <c:v>8.7484214860233293E+17</c:v>
                </c:pt>
                <c:pt idx="176">
                  <c:v>9.3017724379591526E+17</c:v>
                </c:pt>
                <c:pt idx="177">
                  <c:v>7.0720838332216538E+17</c:v>
                </c:pt>
                <c:pt idx="178">
                  <c:v>7.2390318239382374E+17</c:v>
                </c:pt>
                <c:pt idx="179">
                  <c:v>6.9044349842530163E+17</c:v>
                </c:pt>
                <c:pt idx="180">
                  <c:v>9.170525049291776E+17</c:v>
                </c:pt>
                <c:pt idx="181">
                  <c:v>9.4574726694669197E+17</c:v>
                </c:pt>
                <c:pt idx="182">
                  <c:v>9.186286234070144E+17</c:v>
                </c:pt>
                <c:pt idx="183">
                  <c:v>9.607341557170304E+17</c:v>
                </c:pt>
                <c:pt idx="184">
                  <c:v>9.4304317297769254E+17</c:v>
                </c:pt>
                <c:pt idx="185">
                  <c:v>9.7113875197653338E+17</c:v>
                </c:pt>
                <c:pt idx="186">
                  <c:v>9.864903917589175E+17</c:v>
                </c:pt>
                <c:pt idx="187">
                  <c:v>9.2418749586920397E+17</c:v>
                </c:pt>
                <c:pt idx="188">
                  <c:v>9.2334113334960781E+17</c:v>
                </c:pt>
                <c:pt idx="189">
                  <c:v>9.0365676753831398E+17</c:v>
                </c:pt>
                <c:pt idx="190">
                  <c:v>9.0573963700448128E+17</c:v>
                </c:pt>
                <c:pt idx="191">
                  <c:v>8.7941926085652314E+17</c:v>
                </c:pt>
                <c:pt idx="192">
                  <c:v>7.9554724911262758E+17</c:v>
                </c:pt>
                <c:pt idx="193">
                  <c:v>8.902227876645664E+17</c:v>
                </c:pt>
                <c:pt idx="194">
                  <c:v>8.7638058325241446E+17</c:v>
                </c:pt>
                <c:pt idx="195">
                  <c:v>8.5816431233184717E+17</c:v>
                </c:pt>
                <c:pt idx="196">
                  <c:v>8.3180863933713754E+17</c:v>
                </c:pt>
                <c:pt idx="197">
                  <c:v>8.2202674039853299E+17</c:v>
                </c:pt>
                <c:pt idx="198">
                  <c:v>7.6819925224930752E+17</c:v>
                </c:pt>
                <c:pt idx="199">
                  <c:v>7.4782636938561869E+17</c:v>
                </c:pt>
                <c:pt idx="200">
                  <c:v>7.6757508211034368E+17</c:v>
                </c:pt>
                <c:pt idx="201">
                  <c:v>7.3526023486049766E+17</c:v>
                </c:pt>
                <c:pt idx="202">
                  <c:v>6.8712143031058099E+17</c:v>
                </c:pt>
                <c:pt idx="203">
                  <c:v>7.4930736413112973E+17</c:v>
                </c:pt>
                <c:pt idx="204">
                  <c:v>6.1305757429632717E+17</c:v>
                </c:pt>
                <c:pt idx="205">
                  <c:v>6.7241722103523622E+17</c:v>
                </c:pt>
                <c:pt idx="206">
                  <c:v>5.4472044121694605E+17</c:v>
                </c:pt>
                <c:pt idx="207">
                  <c:v>4.9572821477808288E+17</c:v>
                </c:pt>
                <c:pt idx="208">
                  <c:v>6.0212520130093197E+17</c:v>
                </c:pt>
                <c:pt idx="209">
                  <c:v>3.7092816337444627E+17</c:v>
                </c:pt>
                <c:pt idx="210">
                  <c:v>5.1433732182760736E+17</c:v>
                </c:pt>
                <c:pt idx="211">
                  <c:v>4.5043098414559334E+17</c:v>
                </c:pt>
                <c:pt idx="212">
                  <c:v>5.3813724918333523E+17</c:v>
                </c:pt>
                <c:pt idx="213">
                  <c:v>4.1385847380136864E+17</c:v>
                </c:pt>
                <c:pt idx="214">
                  <c:v>3.2680207703849958E+17</c:v>
                </c:pt>
                <c:pt idx="215">
                  <c:v>5.5657576327136403E+17</c:v>
                </c:pt>
                <c:pt idx="216">
                  <c:v>5.3594102351292333E+17</c:v>
                </c:pt>
                <c:pt idx="217">
                  <c:v>1.6935858759583069E+17</c:v>
                </c:pt>
                <c:pt idx="218">
                  <c:v>4.1682264712607475E+17</c:v>
                </c:pt>
                <c:pt idx="219">
                  <c:v>2.098292918526937E+17</c:v>
                </c:pt>
                <c:pt idx="220">
                  <c:v>1.0125857822506011E+17</c:v>
                </c:pt>
                <c:pt idx="221">
                  <c:v>4.4403621125075856E+16</c:v>
                </c:pt>
                <c:pt idx="222">
                  <c:v>8.9692080872048784E+16</c:v>
                </c:pt>
                <c:pt idx="223">
                  <c:v>2.8252271605003912E+16</c:v>
                </c:pt>
                <c:pt idx="224">
                  <c:v>4742275087837206</c:v>
                </c:pt>
                <c:pt idx="225">
                  <c:v>8171107784155.252</c:v>
                </c:pt>
                <c:pt idx="226">
                  <c:v>4865309230379.8242</c:v>
                </c:pt>
                <c:pt idx="227">
                  <c:v>3654930.0762979249</c:v>
                </c:pt>
                <c:pt idx="228">
                  <c:v>403304310.32793188</c:v>
                </c:pt>
                <c:pt idx="229">
                  <c:v>19.915070064610298</c:v>
                </c:pt>
                <c:pt idx="230">
                  <c:v>5.0071812238536503E-3</c:v>
                </c:pt>
                <c:pt idx="231">
                  <c:v>7.2073555702870354E-12</c:v>
                </c:pt>
                <c:pt idx="232">
                  <c:v>5.9304390668022892E-9</c:v>
                </c:pt>
                <c:pt idx="233">
                  <c:v>7.8799154007405145E-15</c:v>
                </c:pt>
                <c:pt idx="234">
                  <c:v>7.5186397314621934E-10</c:v>
                </c:pt>
                <c:pt idx="235">
                  <c:v>3.7434149542242321E-26</c:v>
                </c:pt>
                <c:pt idx="236">
                  <c:v>1575.4074622184837</c:v>
                </c:pt>
                <c:pt idx="237">
                  <c:v>1.9238939920017746</c:v>
                </c:pt>
                <c:pt idx="238">
                  <c:v>3.5216034748161327E-6</c:v>
                </c:pt>
                <c:pt idx="239">
                  <c:v>0</c:v>
                </c:pt>
                <c:pt idx="240">
                  <c:v>0</c:v>
                </c:pt>
                <c:pt idx="241">
                  <c:v>1.3970410685447558E-10</c:v>
                </c:pt>
                <c:pt idx="242">
                  <c:v>0</c:v>
                </c:pt>
                <c:pt idx="243">
                  <c:v>1.5483634753186987E-16</c:v>
                </c:pt>
                <c:pt idx="244">
                  <c:v>7.7430332133003131E-26</c:v>
                </c:pt>
                <c:pt idx="245">
                  <c:v>8.4206503962711245</c:v>
                </c:pt>
                <c:pt idx="246">
                  <c:v>3.2442809746358208E-8</c:v>
                </c:pt>
                <c:pt idx="247">
                  <c:v>2.3251226445933795E-9</c:v>
                </c:pt>
                <c:pt idx="248">
                  <c:v>0</c:v>
                </c:pt>
                <c:pt idx="249">
                  <c:v>1.1787677552124265E-4</c:v>
                </c:pt>
                <c:pt idx="250">
                  <c:v>6.7864541312813449E-15</c:v>
                </c:pt>
                <c:pt idx="251">
                  <c:v>1724.4312570730199</c:v>
                </c:pt>
                <c:pt idx="252">
                  <c:v>23440762.894966654</c:v>
                </c:pt>
                <c:pt idx="253">
                  <c:v>5741691337.237134</c:v>
                </c:pt>
                <c:pt idx="254">
                  <c:v>294286113.94241279</c:v>
                </c:pt>
                <c:pt idx="255">
                  <c:v>56064922253384.492</c:v>
                </c:pt>
                <c:pt idx="256">
                  <c:v>2828296208628.7559</c:v>
                </c:pt>
                <c:pt idx="257">
                  <c:v>16740913513170.252</c:v>
                </c:pt>
                <c:pt idx="258">
                  <c:v>368296745358974.81</c:v>
                </c:pt>
                <c:pt idx="259">
                  <c:v>92015695147795.375</c:v>
                </c:pt>
                <c:pt idx="260">
                  <c:v>3616282314512013</c:v>
                </c:pt>
                <c:pt idx="261">
                  <c:v>2733371052808061.5</c:v>
                </c:pt>
                <c:pt idx="262">
                  <c:v>1.195221316842256E+16</c:v>
                </c:pt>
                <c:pt idx="263">
                  <c:v>4.0228349504777096E+16</c:v>
                </c:pt>
                <c:pt idx="264">
                  <c:v>4.2929172801933576E+16</c:v>
                </c:pt>
                <c:pt idx="265">
                  <c:v>8.758388909251408E+16</c:v>
                </c:pt>
                <c:pt idx="266">
                  <c:v>2.4297750019369208E+16</c:v>
                </c:pt>
                <c:pt idx="267">
                  <c:v>7.832050337203536E+16</c:v>
                </c:pt>
                <c:pt idx="268">
                  <c:v>6.9107752120925824E+16</c:v>
                </c:pt>
                <c:pt idx="269">
                  <c:v>5314435957947814</c:v>
                </c:pt>
                <c:pt idx="270">
                  <c:v>2.0251441396130784E+16</c:v>
                </c:pt>
                <c:pt idx="271">
                  <c:v>1.5610449467344288E+17</c:v>
                </c:pt>
                <c:pt idx="272">
                  <c:v>1.1956032338027938E+17</c:v>
                </c:pt>
                <c:pt idx="273">
                  <c:v>1.0468272278911389E+17</c:v>
                </c:pt>
                <c:pt idx="274">
                  <c:v>9719298076384132</c:v>
                </c:pt>
                <c:pt idx="275">
                  <c:v>9.3489203914585264E+16</c:v>
                </c:pt>
                <c:pt idx="276">
                  <c:v>3.1252021104026016E+16</c:v>
                </c:pt>
                <c:pt idx="277">
                  <c:v>1.5987211564651438E+16</c:v>
                </c:pt>
                <c:pt idx="278">
                  <c:v>9.7925499525626032E+16</c:v>
                </c:pt>
                <c:pt idx="279">
                  <c:v>2.7272751096201152E+16</c:v>
                </c:pt>
                <c:pt idx="280">
                  <c:v>5.6662825443945608E+16</c:v>
                </c:pt>
                <c:pt idx="281">
                  <c:v>3.7357496979936488E+16</c:v>
                </c:pt>
                <c:pt idx="282">
                  <c:v>6.92889798445938E+16</c:v>
                </c:pt>
                <c:pt idx="283">
                  <c:v>1.3357423298550094E+16</c:v>
                </c:pt>
                <c:pt idx="284">
                  <c:v>1.5559796714716365E+17</c:v>
                </c:pt>
                <c:pt idx="285">
                  <c:v>9.1584814604590736E+16</c:v>
                </c:pt>
                <c:pt idx="286">
                  <c:v>5.300963735591184E+16</c:v>
                </c:pt>
                <c:pt idx="287">
                  <c:v>1.067760594209149E+17</c:v>
                </c:pt>
                <c:pt idx="288">
                  <c:v>1.4816102818889523E+17</c:v>
                </c:pt>
                <c:pt idx="289">
                  <c:v>2.01500404116348E+17</c:v>
                </c:pt>
                <c:pt idx="290">
                  <c:v>1.7153140053767766E+17</c:v>
                </c:pt>
                <c:pt idx="291">
                  <c:v>6.867279339528356E+16</c:v>
                </c:pt>
                <c:pt idx="292">
                  <c:v>7125270340791231</c:v>
                </c:pt>
                <c:pt idx="293">
                  <c:v>2222692718924457.5</c:v>
                </c:pt>
                <c:pt idx="294">
                  <c:v>2.6310919640238184E+16</c:v>
                </c:pt>
                <c:pt idx="295">
                  <c:v>5590532971923635</c:v>
                </c:pt>
                <c:pt idx="296">
                  <c:v>6.1646760520036304E+16</c:v>
                </c:pt>
                <c:pt idx="297">
                  <c:v>4.3025459552662784E+16</c:v>
                </c:pt>
                <c:pt idx="298">
                  <c:v>2.027840920278578E+16</c:v>
                </c:pt>
                <c:pt idx="299">
                  <c:v>2.0237647693141148E+16</c:v>
                </c:pt>
                <c:pt idx="300">
                  <c:v>4.7715404906750136E+16</c:v>
                </c:pt>
                <c:pt idx="301">
                  <c:v>1.4632121941174912E+17</c:v>
                </c:pt>
                <c:pt idx="302">
                  <c:v>2.9822128066718832E+16</c:v>
                </c:pt>
                <c:pt idx="303">
                  <c:v>6.5955764020719136E+16</c:v>
                </c:pt>
                <c:pt idx="304">
                  <c:v>1011454454828667.6</c:v>
                </c:pt>
                <c:pt idx="305">
                  <c:v>7.8837046061162768E+16</c:v>
                </c:pt>
                <c:pt idx="306">
                  <c:v>5.8694684618202608E+16</c:v>
                </c:pt>
                <c:pt idx="307">
                  <c:v>1.3657998040912939E+17</c:v>
                </c:pt>
                <c:pt idx="308">
                  <c:v>8.9420736997479456E+16</c:v>
                </c:pt>
                <c:pt idx="309">
                  <c:v>6.7414910272024968E+16</c:v>
                </c:pt>
                <c:pt idx="310">
                  <c:v>8.7743745718177504E+16</c:v>
                </c:pt>
                <c:pt idx="311">
                  <c:v>1.696743699465264E+17</c:v>
                </c:pt>
                <c:pt idx="312">
                  <c:v>2.1599943459906339E+17</c:v>
                </c:pt>
                <c:pt idx="313">
                  <c:v>1.226170912531839E+17</c:v>
                </c:pt>
                <c:pt idx="314">
                  <c:v>2.2866414636094026E+17</c:v>
                </c:pt>
                <c:pt idx="315">
                  <c:v>1.5136484424897274E+17</c:v>
                </c:pt>
                <c:pt idx="316">
                  <c:v>1.4037333506889032E+17</c:v>
                </c:pt>
                <c:pt idx="317">
                  <c:v>1.9541680212805766E+17</c:v>
                </c:pt>
                <c:pt idx="318">
                  <c:v>2.2018020643303584E+17</c:v>
                </c:pt>
                <c:pt idx="319">
                  <c:v>2.1612883944154346E+17</c:v>
                </c:pt>
                <c:pt idx="320">
                  <c:v>1.9837091966045168E+17</c:v>
                </c:pt>
                <c:pt idx="321">
                  <c:v>1.8467264512411926E+17</c:v>
                </c:pt>
                <c:pt idx="322">
                  <c:v>2.1182932799936125E+17</c:v>
                </c:pt>
                <c:pt idx="323">
                  <c:v>2.1325455880568739E+17</c:v>
                </c:pt>
                <c:pt idx="324">
                  <c:v>2.167045589448223E+17</c:v>
                </c:pt>
                <c:pt idx="325">
                  <c:v>1.9948208471093133E+17</c:v>
                </c:pt>
                <c:pt idx="326">
                  <c:v>1.623641746008535E+17</c:v>
                </c:pt>
                <c:pt idx="327">
                  <c:v>1.8999302263329229E+17</c:v>
                </c:pt>
                <c:pt idx="328">
                  <c:v>1.9517480288378074E+17</c:v>
                </c:pt>
                <c:pt idx="329">
                  <c:v>1.5116817732902778E+17</c:v>
                </c:pt>
                <c:pt idx="330">
                  <c:v>1.8521682600605578E+17</c:v>
                </c:pt>
                <c:pt idx="331">
                  <c:v>1.7233879432272314E+17</c:v>
                </c:pt>
                <c:pt idx="332">
                  <c:v>1.8762280128378432E+17</c:v>
                </c:pt>
                <c:pt idx="333">
                  <c:v>1.7378291782975674E+17</c:v>
                </c:pt>
                <c:pt idx="334">
                  <c:v>2.1352144359659514E+17</c:v>
                </c:pt>
                <c:pt idx="335">
                  <c:v>1.8352658952152672E+17</c:v>
                </c:pt>
                <c:pt idx="336">
                  <c:v>2.1222394166736374E+17</c:v>
                </c:pt>
                <c:pt idx="337">
                  <c:v>1.8765200371095309E+17</c:v>
                </c:pt>
                <c:pt idx="338">
                  <c:v>2.0286921075470106E+17</c:v>
                </c:pt>
                <c:pt idx="339">
                  <c:v>1.4725184743944685E+17</c:v>
                </c:pt>
                <c:pt idx="340">
                  <c:v>1.5570640718627805E+17</c:v>
                </c:pt>
                <c:pt idx="341">
                  <c:v>1.8163512545973123E+17</c:v>
                </c:pt>
                <c:pt idx="342">
                  <c:v>2.0440988002529619E+17</c:v>
                </c:pt>
                <c:pt idx="343">
                  <c:v>1.7643568154981792E+17</c:v>
                </c:pt>
                <c:pt idx="344">
                  <c:v>1.9603066254056042E+17</c:v>
                </c:pt>
                <c:pt idx="345">
                  <c:v>1.7561938991218115E+17</c:v>
                </c:pt>
                <c:pt idx="346">
                  <c:v>1.6808793158486262E+17</c:v>
                </c:pt>
                <c:pt idx="347">
                  <c:v>1.7693433203878602E+17</c:v>
                </c:pt>
                <c:pt idx="348">
                  <c:v>1.6925222981674045E+17</c:v>
                </c:pt>
                <c:pt idx="349">
                  <c:v>1.7469964042343914E+17</c:v>
                </c:pt>
                <c:pt idx="350">
                  <c:v>1.8380763368059907E+17</c:v>
                </c:pt>
                <c:pt idx="351">
                  <c:v>1.4929680453712438E+17</c:v>
                </c:pt>
                <c:pt idx="352">
                  <c:v>1.9027265491849456E+17</c:v>
                </c:pt>
                <c:pt idx="353">
                  <c:v>1.5954088902085859E+17</c:v>
                </c:pt>
                <c:pt idx="354">
                  <c:v>1.8731249375334733E+17</c:v>
                </c:pt>
                <c:pt idx="355">
                  <c:v>1.8658713085588973E+17</c:v>
                </c:pt>
                <c:pt idx="356">
                  <c:v>1.7504343171080205E+17</c:v>
                </c:pt>
                <c:pt idx="357">
                  <c:v>1.7260152982963139E+17</c:v>
                </c:pt>
                <c:pt idx="358">
                  <c:v>1.5671210830587302E+17</c:v>
                </c:pt>
                <c:pt idx="359">
                  <c:v>1.4466500502454234E+17</c:v>
                </c:pt>
                <c:pt idx="360">
                  <c:v>1.2875436476326893E+17</c:v>
                </c:pt>
                <c:pt idx="361">
                  <c:v>1.35957369425842E+17</c:v>
                </c:pt>
                <c:pt idx="362">
                  <c:v>1.5697731713139539E+17</c:v>
                </c:pt>
                <c:pt idx="363">
                  <c:v>1.4169029343264058E+17</c:v>
                </c:pt>
                <c:pt idx="364">
                  <c:v>1.3829595058034795E+17</c:v>
                </c:pt>
                <c:pt idx="365">
                  <c:v>1.4071652199297789E+17</c:v>
                </c:pt>
                <c:pt idx="366">
                  <c:v>1.481281081657808E+17</c:v>
                </c:pt>
                <c:pt idx="367">
                  <c:v>1.5301774733487274E+17</c:v>
                </c:pt>
                <c:pt idx="368">
                  <c:v>1.5582857998418627E+17</c:v>
                </c:pt>
                <c:pt idx="369">
                  <c:v>1.5485911018901251E+17</c:v>
                </c:pt>
                <c:pt idx="370">
                  <c:v>1.4931864287396365E+17</c:v>
                </c:pt>
                <c:pt idx="371">
                  <c:v>1.4939188256130298E+17</c:v>
                </c:pt>
                <c:pt idx="372">
                  <c:v>1.4432195014621248E+17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219648"/>
        <c:axId val="228220224"/>
      </c:scatterChart>
      <c:valAx>
        <c:axId val="228219648"/>
        <c:scaling>
          <c:orientation val="minMax"/>
          <c:max val="400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t-PT" sz="1800">
                    <a:latin typeface="Symbol" panose="05050102010706020507" pitchFamily="18" charset="2"/>
                  </a:rPr>
                  <a:t>l</a:t>
                </a:r>
                <a:r>
                  <a:rPr lang="pt-PT" sz="1800"/>
                  <a:t>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8220224"/>
        <c:crosses val="autoZero"/>
        <c:crossBetween val="midCat"/>
      </c:valAx>
      <c:valAx>
        <c:axId val="2282202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t-PT" sz="1800">
                    <a:sym typeface="Symbol"/>
                  </a:rPr>
                  <a:t> </a:t>
                </a:r>
                <a:r>
                  <a:rPr lang="pt-PT" sz="1800"/>
                  <a:t>(1/m</a:t>
                </a:r>
                <a:r>
                  <a:rPr lang="pt-PT" sz="1800" baseline="30000"/>
                  <a:t>2</a:t>
                </a:r>
                <a:r>
                  <a:rPr lang="pt-PT" sz="1800" baseline="0"/>
                  <a:t>s</a:t>
                </a:r>
                <a:r>
                  <a:rPr lang="pt-PT" sz="1800" b="1" i="0" u="none" strike="noStrike" baseline="0">
                    <a:effectLst/>
                    <a:latin typeface="Symbol" panose="05050102010706020507" pitchFamily="18" charset="2"/>
                  </a:rPr>
                  <a:t>)</a:t>
                </a:r>
                <a:endParaRPr lang="pt-PT" sz="1800" baseline="0">
                  <a:latin typeface="Symbol" panose="05050102010706020507" pitchFamily="18" charset="2"/>
                </a:endParaRPr>
              </a:p>
            </c:rich>
          </c:tx>
          <c:overlay val="0"/>
        </c:title>
        <c:numFmt formatCode="0E+0" sourceLinked="0"/>
        <c:majorTickMark val="out"/>
        <c:minorTickMark val="none"/>
        <c:tickLblPos val="nextTo"/>
        <c:crossAx val="228219648"/>
        <c:crosses val="autoZero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Monthly</a:t>
            </a:r>
            <a:r>
              <a:rPr lang="pt-PT" baseline="0"/>
              <a:t> production for a 1KW system installed north of Sintra/Portugal as a function of inclination</a:t>
            </a:r>
            <a:endParaRPr lang="pt-PT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864625354102175E-2"/>
          <c:y val="0.11176860799456163"/>
          <c:w val="0.8008791228147053"/>
          <c:h val="0.7557837646646570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'Q1.2'!$C$4</c:f>
              <c:strCache>
                <c:ptCount val="1"/>
                <c:pt idx="0">
                  <c:v>34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'Q1.2'!$C$5:$C$16</c:f>
              <c:numCache>
                <c:formatCode>0</c:formatCode>
                <c:ptCount val="12"/>
                <c:pt idx="0">
                  <c:v>104</c:v>
                </c:pt>
                <c:pt idx="1">
                  <c:v>121</c:v>
                </c:pt>
                <c:pt idx="2">
                  <c:v>160</c:v>
                </c:pt>
                <c:pt idx="3">
                  <c:v>159</c:v>
                </c:pt>
                <c:pt idx="4">
                  <c:v>173</c:v>
                </c:pt>
                <c:pt idx="5">
                  <c:v>172</c:v>
                </c:pt>
                <c:pt idx="6">
                  <c:v>186</c:v>
                </c:pt>
                <c:pt idx="7">
                  <c:v>186</c:v>
                </c:pt>
                <c:pt idx="8">
                  <c:v>167</c:v>
                </c:pt>
                <c:pt idx="9">
                  <c:v>142</c:v>
                </c:pt>
                <c:pt idx="10">
                  <c:v>111</c:v>
                </c:pt>
                <c:pt idx="11">
                  <c:v>97.6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'Q1.2'!$D$4</c:f>
              <c:strCache>
                <c:ptCount val="1"/>
                <c:pt idx="0">
                  <c:v>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'Q1.2'!$D$5:$D$16</c:f>
              <c:numCache>
                <c:formatCode>0</c:formatCode>
                <c:ptCount val="12"/>
                <c:pt idx="0">
                  <c:v>60.8</c:v>
                </c:pt>
                <c:pt idx="1">
                  <c:v>81.400000000000006</c:v>
                </c:pt>
                <c:pt idx="2">
                  <c:v>131</c:v>
                </c:pt>
                <c:pt idx="3">
                  <c:v>150</c:v>
                </c:pt>
                <c:pt idx="4">
                  <c:v>181</c:v>
                </c:pt>
                <c:pt idx="5">
                  <c:v>190</c:v>
                </c:pt>
                <c:pt idx="6">
                  <c:v>202</c:v>
                </c:pt>
                <c:pt idx="7">
                  <c:v>182</c:v>
                </c:pt>
                <c:pt idx="8">
                  <c:v>141</c:v>
                </c:pt>
                <c:pt idx="9">
                  <c:v>103</c:v>
                </c:pt>
                <c:pt idx="10">
                  <c:v>67.599999999999994</c:v>
                </c:pt>
                <c:pt idx="11">
                  <c:v>53.6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'Q1.2'!$E$4</c:f>
              <c:strCache>
                <c:ptCount val="1"/>
                <c:pt idx="0">
                  <c:v>10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'Q1.2'!$E$5:$E$16</c:f>
              <c:numCache>
                <c:formatCode>0</c:formatCode>
                <c:ptCount val="12"/>
                <c:pt idx="0">
                  <c:v>76.8</c:v>
                </c:pt>
                <c:pt idx="1">
                  <c:v>96.5</c:v>
                </c:pt>
                <c:pt idx="2">
                  <c:v>144</c:v>
                </c:pt>
                <c:pt idx="3">
                  <c:v>157</c:v>
                </c:pt>
                <c:pt idx="4">
                  <c:v>183</c:v>
                </c:pt>
                <c:pt idx="5">
                  <c:v>189</c:v>
                </c:pt>
                <c:pt idx="6">
                  <c:v>202</c:v>
                </c:pt>
                <c:pt idx="7">
                  <c:v>189</c:v>
                </c:pt>
                <c:pt idx="8">
                  <c:v>153</c:v>
                </c:pt>
                <c:pt idx="9">
                  <c:v>119</c:v>
                </c:pt>
                <c:pt idx="10">
                  <c:v>84</c:v>
                </c:pt>
                <c:pt idx="11">
                  <c:v>69.900000000000006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'Q1.2'!$F$4</c:f>
              <c:strCache>
                <c:ptCount val="1"/>
                <c:pt idx="0">
                  <c:v>20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'Q1.2'!$F$5:$F$16</c:f>
              <c:numCache>
                <c:formatCode>0</c:formatCode>
                <c:ptCount val="12"/>
                <c:pt idx="0">
                  <c:v>90</c:v>
                </c:pt>
                <c:pt idx="1">
                  <c:v>109</c:v>
                </c:pt>
                <c:pt idx="2">
                  <c:v>153</c:v>
                </c:pt>
                <c:pt idx="3">
                  <c:v>160</c:v>
                </c:pt>
                <c:pt idx="4">
                  <c:v>181</c:v>
                </c:pt>
                <c:pt idx="5">
                  <c:v>185</c:v>
                </c:pt>
                <c:pt idx="6">
                  <c:v>199</c:v>
                </c:pt>
                <c:pt idx="7">
                  <c:v>191</c:v>
                </c:pt>
                <c:pt idx="8">
                  <c:v>162</c:v>
                </c:pt>
                <c:pt idx="9">
                  <c:v>131</c:v>
                </c:pt>
                <c:pt idx="10">
                  <c:v>97.3</c:v>
                </c:pt>
                <c:pt idx="11">
                  <c:v>83.4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'Q1.2'!$G$4</c:f>
              <c:strCache>
                <c:ptCount val="1"/>
                <c:pt idx="0">
                  <c:v>30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'Q1.2'!$G$5:$G$16</c:f>
              <c:numCache>
                <c:formatCode>0</c:formatCode>
                <c:ptCount val="12"/>
                <c:pt idx="0">
                  <c:v>100</c:v>
                </c:pt>
                <c:pt idx="1">
                  <c:v>118</c:v>
                </c:pt>
                <c:pt idx="2">
                  <c:v>159</c:v>
                </c:pt>
                <c:pt idx="3">
                  <c:v>160</c:v>
                </c:pt>
                <c:pt idx="4">
                  <c:v>176</c:v>
                </c:pt>
                <c:pt idx="5">
                  <c:v>176</c:v>
                </c:pt>
                <c:pt idx="6">
                  <c:v>191</c:v>
                </c:pt>
                <c:pt idx="7">
                  <c:v>188</c:v>
                </c:pt>
                <c:pt idx="8">
                  <c:v>166</c:v>
                </c:pt>
                <c:pt idx="9">
                  <c:v>140</c:v>
                </c:pt>
                <c:pt idx="10">
                  <c:v>108</c:v>
                </c:pt>
                <c:pt idx="11">
                  <c:v>94.1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'Q1.2'!$H$4</c:f>
              <c:strCache>
                <c:ptCount val="1"/>
                <c:pt idx="0">
                  <c:v>40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'Q1.2'!$H$5:$H$16</c:f>
              <c:numCache>
                <c:formatCode>0</c:formatCode>
                <c:ptCount val="12"/>
                <c:pt idx="0">
                  <c:v>108</c:v>
                </c:pt>
                <c:pt idx="1">
                  <c:v>124</c:v>
                </c:pt>
                <c:pt idx="2">
                  <c:v>161</c:v>
                </c:pt>
                <c:pt idx="3">
                  <c:v>156</c:v>
                </c:pt>
                <c:pt idx="4">
                  <c:v>167</c:v>
                </c:pt>
                <c:pt idx="5">
                  <c:v>164</c:v>
                </c:pt>
                <c:pt idx="6">
                  <c:v>179</c:v>
                </c:pt>
                <c:pt idx="7">
                  <c:v>182</c:v>
                </c:pt>
                <c:pt idx="8">
                  <c:v>167</c:v>
                </c:pt>
                <c:pt idx="9">
                  <c:v>145</c:v>
                </c:pt>
                <c:pt idx="10">
                  <c:v>115</c:v>
                </c:pt>
                <c:pt idx="11">
                  <c:v>102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'Q1.2'!$I$4</c:f>
              <c:strCache>
                <c:ptCount val="1"/>
                <c:pt idx="0">
                  <c:v>50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'Q1.2'!$I$5:$I$16</c:f>
              <c:numCache>
                <c:formatCode>0</c:formatCode>
                <c:ptCount val="12"/>
                <c:pt idx="0">
                  <c:v>113</c:v>
                </c:pt>
                <c:pt idx="1">
                  <c:v>127</c:v>
                </c:pt>
                <c:pt idx="2">
                  <c:v>160</c:v>
                </c:pt>
                <c:pt idx="3">
                  <c:v>150</c:v>
                </c:pt>
                <c:pt idx="4">
                  <c:v>155</c:v>
                </c:pt>
                <c:pt idx="5">
                  <c:v>149</c:v>
                </c:pt>
                <c:pt idx="6">
                  <c:v>163</c:v>
                </c:pt>
                <c:pt idx="7">
                  <c:v>171</c:v>
                </c:pt>
                <c:pt idx="8">
                  <c:v>164</c:v>
                </c:pt>
                <c:pt idx="9">
                  <c:v>147</c:v>
                </c:pt>
                <c:pt idx="10">
                  <c:v>120</c:v>
                </c:pt>
                <c:pt idx="11">
                  <c:v>107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'Q1.2'!$J$4</c:f>
              <c:strCache>
                <c:ptCount val="1"/>
                <c:pt idx="0">
                  <c:v>60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'Q1.2'!$J$5:$J$16</c:f>
              <c:numCache>
                <c:formatCode>0</c:formatCode>
                <c:ptCount val="12"/>
                <c:pt idx="0">
                  <c:v>115</c:v>
                </c:pt>
                <c:pt idx="1">
                  <c:v>127</c:v>
                </c:pt>
                <c:pt idx="2">
                  <c:v>155</c:v>
                </c:pt>
                <c:pt idx="3">
                  <c:v>139</c:v>
                </c:pt>
                <c:pt idx="4">
                  <c:v>139</c:v>
                </c:pt>
                <c:pt idx="5">
                  <c:v>129</c:v>
                </c:pt>
                <c:pt idx="6">
                  <c:v>142</c:v>
                </c:pt>
                <c:pt idx="7">
                  <c:v>156</c:v>
                </c:pt>
                <c:pt idx="8">
                  <c:v>157</c:v>
                </c:pt>
                <c:pt idx="9">
                  <c:v>146</c:v>
                </c:pt>
                <c:pt idx="10">
                  <c:v>121</c:v>
                </c:pt>
                <c:pt idx="11">
                  <c:v>110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'Q1.2'!$K$4</c:f>
              <c:strCache>
                <c:ptCount val="1"/>
                <c:pt idx="0">
                  <c:v>70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'Q1.2'!$K$5:$K$16</c:f>
              <c:numCache>
                <c:formatCode>0</c:formatCode>
                <c:ptCount val="12"/>
                <c:pt idx="0">
                  <c:v>114</c:v>
                </c:pt>
                <c:pt idx="1">
                  <c:v>124</c:v>
                </c:pt>
                <c:pt idx="2">
                  <c:v>146</c:v>
                </c:pt>
                <c:pt idx="3">
                  <c:v>125</c:v>
                </c:pt>
                <c:pt idx="4">
                  <c:v>119</c:v>
                </c:pt>
                <c:pt idx="5">
                  <c:v>106</c:v>
                </c:pt>
                <c:pt idx="6">
                  <c:v>118</c:v>
                </c:pt>
                <c:pt idx="7">
                  <c:v>136</c:v>
                </c:pt>
                <c:pt idx="8">
                  <c:v>145</c:v>
                </c:pt>
                <c:pt idx="9">
                  <c:v>141</c:v>
                </c:pt>
                <c:pt idx="10">
                  <c:v>120</c:v>
                </c:pt>
                <c:pt idx="11">
                  <c:v>110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'Q1.2'!$L$4</c:f>
              <c:strCache>
                <c:ptCount val="1"/>
                <c:pt idx="0">
                  <c:v>80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'Q1.2'!$L$5:$L$16</c:f>
              <c:numCache>
                <c:formatCode>0</c:formatCode>
                <c:ptCount val="12"/>
                <c:pt idx="0">
                  <c:v>111</c:v>
                </c:pt>
                <c:pt idx="1">
                  <c:v>118</c:v>
                </c:pt>
                <c:pt idx="2">
                  <c:v>134</c:v>
                </c:pt>
                <c:pt idx="3">
                  <c:v>108</c:v>
                </c:pt>
                <c:pt idx="4">
                  <c:v>94.7</c:v>
                </c:pt>
                <c:pt idx="5">
                  <c:v>80.2</c:v>
                </c:pt>
                <c:pt idx="6">
                  <c:v>89.6</c:v>
                </c:pt>
                <c:pt idx="7">
                  <c:v>112</c:v>
                </c:pt>
                <c:pt idx="8">
                  <c:v>129</c:v>
                </c:pt>
                <c:pt idx="9">
                  <c:v>132</c:v>
                </c:pt>
                <c:pt idx="10">
                  <c:v>116</c:v>
                </c:pt>
                <c:pt idx="11">
                  <c:v>107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'Q1.2'!$M$4</c:f>
              <c:strCache>
                <c:ptCount val="1"/>
                <c:pt idx="0">
                  <c:v>90 deg</c:v>
                </c:pt>
              </c:strCache>
            </c:strRef>
          </c:tx>
          <c:xVal>
            <c:numRef>
              <c:f>'Q1.2'!$B$5:$B$16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'Q1.2'!$M$5:$M$16</c:f>
              <c:numCache>
                <c:formatCode>0</c:formatCode>
                <c:ptCount val="12"/>
                <c:pt idx="0">
                  <c:v>104</c:v>
                </c:pt>
                <c:pt idx="1">
                  <c:v>109</c:v>
                </c:pt>
                <c:pt idx="2">
                  <c:v>117</c:v>
                </c:pt>
                <c:pt idx="3">
                  <c:v>86.2</c:v>
                </c:pt>
                <c:pt idx="4">
                  <c:v>68.099999999999994</c:v>
                </c:pt>
                <c:pt idx="5">
                  <c:v>52.1</c:v>
                </c:pt>
                <c:pt idx="6">
                  <c:v>58.8</c:v>
                </c:pt>
                <c:pt idx="7">
                  <c:v>83.2</c:v>
                </c:pt>
                <c:pt idx="8">
                  <c:v>109</c:v>
                </c:pt>
                <c:pt idx="9">
                  <c:v>120</c:v>
                </c:pt>
                <c:pt idx="10">
                  <c:v>109</c:v>
                </c:pt>
                <c:pt idx="11">
                  <c:v>102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853376"/>
        <c:axId val="284853952"/>
      </c:scatterChart>
      <c:valAx>
        <c:axId val="284853376"/>
        <c:scaling>
          <c:orientation val="minMax"/>
          <c:max val="12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t-PT" sz="1800"/>
                  <a:t>Month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PT"/>
          </a:p>
        </c:txPr>
        <c:crossAx val="284853952"/>
        <c:crosses val="autoZero"/>
        <c:crossBetween val="midCat"/>
        <c:majorUnit val="1"/>
      </c:valAx>
      <c:valAx>
        <c:axId val="2848539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t-PT" sz="1800"/>
                  <a:t>monthly electrical</a:t>
                </a:r>
                <a:r>
                  <a:rPr lang="pt-PT" sz="1800" baseline="0"/>
                  <a:t> production E (kWh)</a:t>
                </a:r>
                <a:endParaRPr lang="pt-PT" sz="1800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PT"/>
          </a:p>
        </c:txPr>
        <c:crossAx val="2848533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7"/>
  <sheetViews>
    <sheetView tabSelected="1" workbookViewId="0">
      <selection activeCell="AB32" sqref="AB32"/>
    </sheetView>
  </sheetViews>
  <sheetFormatPr defaultRowHeight="15" x14ac:dyDescent="0.25"/>
  <cols>
    <col min="1" max="1" width="13.5703125" style="1" bestFit="1" customWidth="1"/>
    <col min="2" max="2" width="18.5703125" bestFit="1" customWidth="1"/>
    <col min="3" max="3" width="12.140625" style="13" bestFit="1" customWidth="1"/>
    <col min="4" max="4" width="12.140625" style="13" customWidth="1"/>
    <col min="5" max="5" width="14.140625" style="1" bestFit="1" customWidth="1"/>
    <col min="6" max="6" width="14.140625" style="1" customWidth="1"/>
    <col min="7" max="7" width="11.28515625" bestFit="1" customWidth="1"/>
    <col min="8" max="11" width="11.28515625" customWidth="1"/>
    <col min="12" max="13" width="24.28515625" bestFit="1" customWidth="1"/>
    <col min="14" max="16" width="24.28515625" customWidth="1"/>
    <col min="17" max="17" width="12.5703125" customWidth="1"/>
    <col min="18" max="18" width="13.28515625" bestFit="1" customWidth="1"/>
    <col min="19" max="19" width="10" bestFit="1" customWidth="1"/>
    <col min="26" max="26" width="13.85546875" bestFit="1" customWidth="1"/>
    <col min="27" max="27" width="25" style="13" bestFit="1" customWidth="1"/>
  </cols>
  <sheetData>
    <row r="1" spans="1:29" x14ac:dyDescent="0.25">
      <c r="L1" s="13">
        <f>SUM(L5:L377)*10</f>
        <v>316.63033548435419</v>
      </c>
      <c r="M1" s="13">
        <f>SUM(M5:M377)*10</f>
        <v>74.793991087696142</v>
      </c>
      <c r="N1" s="13">
        <f>SUM(N5:N377)*10</f>
        <v>74.793991087696142</v>
      </c>
      <c r="O1" s="13">
        <f>SUM(O5:O377)*10</f>
        <v>411.29117360514363</v>
      </c>
      <c r="P1" s="13">
        <f>SUM(P5:P377)</f>
        <v>0.44198693161422881</v>
      </c>
    </row>
    <row r="2" spans="1:29" x14ac:dyDescent="0.25">
      <c r="A2" s="1" t="s">
        <v>12</v>
      </c>
      <c r="B2" t="s">
        <v>39</v>
      </c>
      <c r="D2" s="13" t="s">
        <v>2</v>
      </c>
      <c r="E2" s="1" t="s">
        <v>38</v>
      </c>
      <c r="G2" s="1" t="s">
        <v>37</v>
      </c>
      <c r="H2" s="1" t="s">
        <v>89</v>
      </c>
      <c r="I2" s="1" t="s">
        <v>90</v>
      </c>
      <c r="J2" s="1" t="s">
        <v>91</v>
      </c>
      <c r="K2" s="1" t="s">
        <v>92</v>
      </c>
      <c r="L2" s="20" t="s">
        <v>57</v>
      </c>
      <c r="M2" s="21" t="s">
        <v>59</v>
      </c>
      <c r="N2" s="22" t="s">
        <v>76</v>
      </c>
      <c r="O2" s="22" t="s">
        <v>79</v>
      </c>
      <c r="P2" s="15" t="s">
        <v>86</v>
      </c>
      <c r="Q2" s="1"/>
      <c r="R2" t="s">
        <v>48</v>
      </c>
      <c r="Y2" s="1" t="s">
        <v>51</v>
      </c>
      <c r="Z2" t="s">
        <v>50</v>
      </c>
      <c r="AA2" s="13">
        <f>SUM(I_lambda)*delta_lambda</f>
        <v>999.99999999999955</v>
      </c>
      <c r="AB2" t="s">
        <v>4</v>
      </c>
    </row>
    <row r="3" spans="1:29" x14ac:dyDescent="0.25">
      <c r="B3" t="s">
        <v>40</v>
      </c>
      <c r="C3" s="13" t="s">
        <v>42</v>
      </c>
      <c r="D3" s="13" t="s">
        <v>42</v>
      </c>
      <c r="E3" s="1" t="s">
        <v>43</v>
      </c>
      <c r="F3" s="1" t="s">
        <v>43</v>
      </c>
      <c r="G3" s="1" t="s">
        <v>49</v>
      </c>
      <c r="H3" s="23" t="s">
        <v>93</v>
      </c>
      <c r="I3" s="23"/>
      <c r="J3" s="23"/>
      <c r="K3" s="23"/>
      <c r="L3" s="1" t="s">
        <v>65</v>
      </c>
      <c r="M3" s="1" t="s">
        <v>66</v>
      </c>
      <c r="N3" s="1" t="s">
        <v>77</v>
      </c>
      <c r="O3" s="1" t="s">
        <v>78</v>
      </c>
      <c r="P3" s="1" t="s">
        <v>87</v>
      </c>
      <c r="Q3" s="1"/>
      <c r="R3" s="1" t="s">
        <v>29</v>
      </c>
      <c r="S3" s="11">
        <v>6.5999999999999997E-34</v>
      </c>
      <c r="T3" s="2" t="s">
        <v>30</v>
      </c>
      <c r="U3" s="12" t="s">
        <v>32</v>
      </c>
    </row>
    <row r="4" spans="1:29" x14ac:dyDescent="0.25">
      <c r="A4" s="1" t="s">
        <v>41</v>
      </c>
      <c r="B4" t="s">
        <v>5</v>
      </c>
      <c r="C4" s="13" t="s">
        <v>0</v>
      </c>
      <c r="D4" s="13" t="s">
        <v>4</v>
      </c>
      <c r="E4" s="1" t="s">
        <v>28</v>
      </c>
      <c r="F4" s="1" t="s">
        <v>47</v>
      </c>
      <c r="G4" s="1" t="s">
        <v>94</v>
      </c>
      <c r="H4" s="1"/>
      <c r="I4" s="1"/>
      <c r="J4" s="1"/>
      <c r="K4" s="1"/>
      <c r="L4" s="1" t="s">
        <v>1</v>
      </c>
      <c r="M4" s="1" t="s">
        <v>1</v>
      </c>
      <c r="N4" s="1" t="s">
        <v>1</v>
      </c>
      <c r="O4" s="1" t="s">
        <v>1</v>
      </c>
      <c r="P4" s="1" t="s">
        <v>1</v>
      </c>
      <c r="R4" s="1" t="s">
        <v>31</v>
      </c>
      <c r="S4" s="11">
        <v>300000000</v>
      </c>
      <c r="T4" s="2" t="s">
        <v>34</v>
      </c>
      <c r="U4" s="12" t="s">
        <v>33</v>
      </c>
    </row>
    <row r="5" spans="1:29" x14ac:dyDescent="0.25">
      <c r="B5">
        <v>280</v>
      </c>
      <c r="C5" s="13">
        <v>4.7572947848996336E-22</v>
      </c>
      <c r="D5" s="13">
        <f>C5/10</f>
        <v>4.7572947848996338E-23</v>
      </c>
      <c r="E5" s="11">
        <f t="shared" ref="E5:E68" si="0">h*c_/(lambda_nm*0.000000001)</f>
        <v>7.0714285714285704E-19</v>
      </c>
      <c r="F5" s="3">
        <f t="shared" ref="F5:F68" si="1">E_photon/q</f>
        <v>4.4196428571428568</v>
      </c>
      <c r="G5" s="18">
        <f t="shared" ref="G5:G68" si="2">I_lambda/E_photon</f>
        <v>6.7274875746055433E-5</v>
      </c>
      <c r="H5" s="18">
        <f t="shared" ref="H5:H68" si="3">IF(E_photon&gt;Eg_1.12eV,phi,0)</f>
        <v>6.7274875746055433E-5</v>
      </c>
      <c r="I5" s="18">
        <f t="shared" ref="I5:I68" si="4">IF(E_photon&gt;Eg_2.0eV,phi,0)</f>
        <v>6.7274875746055433E-5</v>
      </c>
      <c r="J5" s="18">
        <f t="shared" ref="J5:J68" si="5">IF(E_photon&gt;Eg_2,phi,0)</f>
        <v>6.7274875746055433E-5</v>
      </c>
      <c r="K5" s="18">
        <f t="shared" ref="K5:K68" si="6">IF(E_photon&gt;Eg_3.1eV,phi,0)</f>
        <v>6.7274875746055433E-5</v>
      </c>
      <c r="L5" s="13">
        <f t="shared" ref="L5:L68" si="7">(E_photon-Eg_1.12eV)*Phi_1.12eV</f>
        <v>3.5517290115303205E-23</v>
      </c>
      <c r="M5" s="13">
        <f>(E_photon-Eg_2.0eV)*Phi_2.0eV</f>
        <v>2.6044987610258597E-23</v>
      </c>
      <c r="N5" s="13">
        <f t="shared" ref="N5:N68" si="8">(E_photon-Eg_1)*Phi_2.0eV</f>
        <v>2.6044987610258597E-23</v>
      </c>
      <c r="O5" s="13">
        <f t="shared" ref="O5:O68" si="9">(E_photon-Eg_2)*Phi_0.9eV</f>
        <v>3.7670086139176976E-23</v>
      </c>
      <c r="P5" s="13">
        <f t="shared" ref="P5:P68" si="10">(E_photon-Eg_3.1eV)*Phi_3.1eV</f>
        <v>1.4204609478952841E-23</v>
      </c>
      <c r="Q5" s="19"/>
      <c r="R5" s="1" t="s">
        <v>44</v>
      </c>
      <c r="S5" s="11">
        <v>1.5999999999999999E-19</v>
      </c>
      <c r="T5" s="1" t="s">
        <v>45</v>
      </c>
      <c r="U5" s="12" t="s">
        <v>46</v>
      </c>
    </row>
    <row r="6" spans="1:29" x14ac:dyDescent="0.25">
      <c r="B6">
        <v>290</v>
      </c>
      <c r="C6" s="13">
        <v>6.0503691183039414E-8</v>
      </c>
      <c r="D6" s="13">
        <f t="shared" ref="D6:D69" si="11">C6/10</f>
        <v>6.0503691183039417E-9</v>
      </c>
      <c r="E6" s="11">
        <f t="shared" si="0"/>
        <v>6.8275862068965507E-19</v>
      </c>
      <c r="F6" s="3">
        <f t="shared" si="1"/>
        <v>4.2672413793103443</v>
      </c>
      <c r="G6" s="18">
        <f t="shared" si="2"/>
        <v>8861651738.9300175</v>
      </c>
      <c r="H6" s="18">
        <f t="shared" si="3"/>
        <v>8861651738.9300175</v>
      </c>
      <c r="I6" s="18">
        <f t="shared" si="4"/>
        <v>8861651738.9300175</v>
      </c>
      <c r="J6" s="18">
        <f t="shared" si="5"/>
        <v>8861651738.9300175</v>
      </c>
      <c r="K6" s="18">
        <f t="shared" si="6"/>
        <v>8861651738.9300175</v>
      </c>
      <c r="L6" s="13">
        <f t="shared" si="7"/>
        <v>4.4623611266876828E-9</v>
      </c>
      <c r="M6" s="13">
        <f t="shared" ref="M6:M69" si="12">IF(E_photon&gt;Eg_2.0eV,phi*(E_photon-Eg_2.0eV),0)</f>
        <v>3.2146405618463366E-9</v>
      </c>
      <c r="N6" s="13">
        <f t="shared" si="8"/>
        <v>3.2146405618463366E-9</v>
      </c>
      <c r="O6" s="13">
        <f t="shared" si="9"/>
        <v>4.7459339823334433E-9</v>
      </c>
      <c r="P6" s="13">
        <f t="shared" si="10"/>
        <v>1.6549898557946534E-9</v>
      </c>
      <c r="Q6" s="19"/>
      <c r="V6" s="1"/>
      <c r="W6" s="1"/>
      <c r="X6" s="2"/>
    </row>
    <row r="7" spans="1:29" x14ac:dyDescent="0.25">
      <c r="B7">
        <v>300</v>
      </c>
      <c r="C7" s="13">
        <v>1.0261936054429549E-2</v>
      </c>
      <c r="D7" s="13">
        <f t="shared" si="11"/>
        <v>1.0261936054429548E-3</v>
      </c>
      <c r="E7" s="11">
        <f t="shared" si="0"/>
        <v>6.5999999999999986E-19</v>
      </c>
      <c r="F7" s="3">
        <f t="shared" si="1"/>
        <v>4.1249999999999991</v>
      </c>
      <c r="G7" s="18">
        <f t="shared" si="2"/>
        <v>1554838796125689.5</v>
      </c>
      <c r="H7" s="18">
        <f t="shared" si="3"/>
        <v>1554838796125689.5</v>
      </c>
      <c r="I7" s="18">
        <f t="shared" si="4"/>
        <v>1554838796125689.5</v>
      </c>
      <c r="J7" s="18">
        <f t="shared" si="5"/>
        <v>1554838796125689.5</v>
      </c>
      <c r="K7" s="18">
        <f t="shared" si="6"/>
        <v>1554838796125689.5</v>
      </c>
      <c r="L7" s="13">
        <f t="shared" si="7"/>
        <v>7.4756649317723133E-4</v>
      </c>
      <c r="M7" s="13">
        <f t="shared" si="12"/>
        <v>5.2864519068273426E-4</v>
      </c>
      <c r="N7" s="13">
        <f t="shared" si="8"/>
        <v>5.2864519068273426E-4</v>
      </c>
      <c r="O7" s="13">
        <f t="shared" si="9"/>
        <v>7.9732133465325338E-4</v>
      </c>
      <c r="P7" s="13">
        <f t="shared" si="10"/>
        <v>2.5499356256461286E-4</v>
      </c>
      <c r="Q7" s="19"/>
    </row>
    <row r="8" spans="1:29" x14ac:dyDescent="0.25">
      <c r="B8">
        <v>310</v>
      </c>
      <c r="C8" s="13">
        <v>0.51223200458264262</v>
      </c>
      <c r="D8" s="13">
        <f t="shared" si="11"/>
        <v>5.1223200458264263E-2</v>
      </c>
      <c r="E8" s="11">
        <f t="shared" si="0"/>
        <v>6.3870967741935479E-19</v>
      </c>
      <c r="F8" s="3">
        <f t="shared" si="1"/>
        <v>3.9919354838709675</v>
      </c>
      <c r="G8" s="18">
        <f t="shared" si="2"/>
        <v>8.0197940111423856E+16</v>
      </c>
      <c r="H8" s="18">
        <f t="shared" si="3"/>
        <v>8.0197940111423856E+16</v>
      </c>
      <c r="I8" s="18">
        <f t="shared" si="4"/>
        <v>8.0197940111423856E+16</v>
      </c>
      <c r="J8" s="18">
        <f t="shared" si="5"/>
        <v>8.0197940111423856E+16</v>
      </c>
      <c r="K8" s="18">
        <f t="shared" si="6"/>
        <v>8.0197940111423856E+16</v>
      </c>
      <c r="L8" s="13">
        <f t="shared" si="7"/>
        <v>3.685172959029711E-2</v>
      </c>
      <c r="M8" s="13">
        <f t="shared" si="12"/>
        <v>2.5559859622608632E-2</v>
      </c>
      <c r="N8" s="13">
        <f t="shared" si="8"/>
        <v>2.5559859622608632E-2</v>
      </c>
      <c r="O8" s="13">
        <f t="shared" si="9"/>
        <v>3.9418063673862677E-2</v>
      </c>
      <c r="P8" s="13">
        <f t="shared" si="10"/>
        <v>1.1445022162998033E-2</v>
      </c>
      <c r="Q8" s="19"/>
      <c r="R8" s="1" t="s">
        <v>52</v>
      </c>
      <c r="Y8" t="s">
        <v>55</v>
      </c>
      <c r="Z8" s="17" t="s">
        <v>35</v>
      </c>
      <c r="AA8" s="13">
        <f>SUM($D$90:$D$377)*delta_lambda</f>
        <v>188.7065247505837</v>
      </c>
      <c r="AB8" s="15" t="s">
        <v>4</v>
      </c>
      <c r="AC8" s="14" t="s">
        <v>63</v>
      </c>
    </row>
    <row r="9" spans="1:29" x14ac:dyDescent="0.25">
      <c r="B9">
        <v>320</v>
      </c>
      <c r="C9" s="13">
        <v>2.0641524878909885</v>
      </c>
      <c r="D9" s="13">
        <f t="shared" si="11"/>
        <v>0.20641524878909884</v>
      </c>
      <c r="E9" s="11">
        <f t="shared" si="0"/>
        <v>6.1874999999999998E-19</v>
      </c>
      <c r="F9" s="3">
        <f t="shared" si="1"/>
        <v>3.8671875</v>
      </c>
      <c r="G9" s="18">
        <f t="shared" si="2"/>
        <v>3.3360040208339206E+17</v>
      </c>
      <c r="H9" s="18">
        <f t="shared" si="3"/>
        <v>3.3360040208339206E+17</v>
      </c>
      <c r="I9" s="18">
        <f t="shared" si="4"/>
        <v>3.3360040208339206E+17</v>
      </c>
      <c r="J9" s="18">
        <f t="shared" si="5"/>
        <v>3.3360040208339206E+17</v>
      </c>
      <c r="K9" s="18">
        <f t="shared" si="6"/>
        <v>3.3360040208339206E+17</v>
      </c>
      <c r="L9" s="13">
        <f t="shared" si="7"/>
        <v>0.14663405673575497</v>
      </c>
      <c r="M9" s="13">
        <f t="shared" si="12"/>
        <v>9.9663120122413379E-2</v>
      </c>
      <c r="N9" s="13">
        <f t="shared" si="8"/>
        <v>9.9663120122413379E-2</v>
      </c>
      <c r="O9" s="13">
        <f t="shared" si="9"/>
        <v>0.15730926960242353</v>
      </c>
      <c r="P9" s="13">
        <f t="shared" si="10"/>
        <v>4.094944935573637E-2</v>
      </c>
      <c r="Q9" s="19"/>
      <c r="R9" s="1" t="s">
        <v>3</v>
      </c>
      <c r="S9">
        <f>10</f>
        <v>10</v>
      </c>
      <c r="T9" t="s">
        <v>5</v>
      </c>
      <c r="U9" t="s">
        <v>53</v>
      </c>
      <c r="Z9" s="15"/>
      <c r="AB9" s="16"/>
      <c r="AC9" s="17" t="s">
        <v>36</v>
      </c>
    </row>
    <row r="10" spans="1:29" x14ac:dyDescent="0.25">
      <c r="B10">
        <v>330</v>
      </c>
      <c r="C10" s="13">
        <v>4.7401999379691766</v>
      </c>
      <c r="D10" s="13">
        <f t="shared" si="11"/>
        <v>0.47401999379691767</v>
      </c>
      <c r="E10" s="11">
        <f t="shared" si="0"/>
        <v>5.9999999999999999E-19</v>
      </c>
      <c r="F10" s="3">
        <f t="shared" si="1"/>
        <v>3.75</v>
      </c>
      <c r="G10" s="18">
        <f t="shared" si="2"/>
        <v>7.9003332299486285E+17</v>
      </c>
      <c r="H10" s="18">
        <f t="shared" si="3"/>
        <v>7.9003332299486285E+17</v>
      </c>
      <c r="I10" s="18">
        <f t="shared" si="4"/>
        <v>7.9003332299486285E+17</v>
      </c>
      <c r="J10" s="18">
        <f t="shared" si="5"/>
        <v>7.9003332299486285E+17</v>
      </c>
      <c r="K10" s="18">
        <f t="shared" si="6"/>
        <v>7.9003332299486285E+17</v>
      </c>
      <c r="L10" s="13">
        <f t="shared" si="7"/>
        <v>0.33244602231623827</v>
      </c>
      <c r="M10" s="13">
        <f t="shared" si="12"/>
        <v>0.22120933043856161</v>
      </c>
      <c r="N10" s="13">
        <f t="shared" si="8"/>
        <v>0.22120933043856161</v>
      </c>
      <c r="O10" s="13">
        <f t="shared" si="9"/>
        <v>0.35772708865207392</v>
      </c>
      <c r="P10" s="13">
        <f t="shared" si="10"/>
        <v>8.2163465591465729E-2</v>
      </c>
      <c r="Q10" s="19"/>
    </row>
    <row r="11" spans="1:29" x14ac:dyDescent="0.25">
      <c r="B11">
        <v>340</v>
      </c>
      <c r="C11" s="13">
        <v>5.0459965821780974</v>
      </c>
      <c r="D11" s="13">
        <f t="shared" si="11"/>
        <v>0.50459965821780972</v>
      </c>
      <c r="E11" s="11">
        <f t="shared" si="0"/>
        <v>5.8235294117647049E-19</v>
      </c>
      <c r="F11" s="3">
        <f t="shared" si="1"/>
        <v>3.6397058823529407</v>
      </c>
      <c r="G11" s="18">
        <f t="shared" si="2"/>
        <v>8.6648426158613811E+17</v>
      </c>
      <c r="H11" s="18">
        <f t="shared" si="3"/>
        <v>8.6648426158613811E+17</v>
      </c>
      <c r="I11" s="18">
        <f t="shared" si="4"/>
        <v>8.6648426158613811E+17</v>
      </c>
      <c r="J11" s="18">
        <f t="shared" si="5"/>
        <v>8.6648426158613811E+17</v>
      </c>
      <c r="K11" s="18">
        <f t="shared" si="6"/>
        <v>8.6648426158613811E+17</v>
      </c>
      <c r="L11" s="13">
        <f t="shared" si="7"/>
        <v>0.34932567854157381</v>
      </c>
      <c r="M11" s="13">
        <f t="shared" si="12"/>
        <v>0.22732469451024559</v>
      </c>
      <c r="N11" s="13">
        <f t="shared" si="8"/>
        <v>0.22732469451024559</v>
      </c>
      <c r="O11" s="13">
        <f t="shared" si="9"/>
        <v>0.37705317491233026</v>
      </c>
      <c r="P11" s="13">
        <f t="shared" si="10"/>
        <v>7.482346447108526E-2</v>
      </c>
      <c r="Q11" s="19"/>
      <c r="R11" s="1"/>
      <c r="S11">
        <v>1.1200000000000001</v>
      </c>
      <c r="T11" t="s">
        <v>47</v>
      </c>
      <c r="U11" t="s">
        <v>54</v>
      </c>
      <c r="Y11" t="s">
        <v>56</v>
      </c>
      <c r="AA11" s="13">
        <f>SUM(I_therm_1.12eV)*delta_lambda</f>
        <v>316.63033548435419</v>
      </c>
      <c r="AB11" t="s">
        <v>4</v>
      </c>
      <c r="AC11" t="s">
        <v>67</v>
      </c>
    </row>
    <row r="12" spans="1:29" x14ac:dyDescent="0.25">
      <c r="B12">
        <v>350</v>
      </c>
      <c r="C12" s="13">
        <v>5.3092572249071175</v>
      </c>
      <c r="D12" s="13">
        <f t="shared" si="11"/>
        <v>0.53092572249071179</v>
      </c>
      <c r="E12" s="11">
        <f t="shared" si="0"/>
        <v>5.6571428571428559E-19</v>
      </c>
      <c r="F12" s="3">
        <f t="shared" si="1"/>
        <v>3.5357142857142851</v>
      </c>
      <c r="G12" s="18">
        <f t="shared" si="2"/>
        <v>9.3850506500883418E+17</v>
      </c>
      <c r="H12" s="18">
        <f t="shared" si="3"/>
        <v>9.3850506500883418E+17</v>
      </c>
      <c r="I12" s="18">
        <f t="shared" si="4"/>
        <v>9.3850506500883418E+17</v>
      </c>
      <c r="J12" s="18">
        <f t="shared" si="5"/>
        <v>9.3850506500883418E+17</v>
      </c>
      <c r="K12" s="18">
        <f t="shared" si="6"/>
        <v>9.3850506500883418E+17</v>
      </c>
      <c r="L12" s="13">
        <f t="shared" si="7"/>
        <v>0.36274561484112872</v>
      </c>
      <c r="M12" s="13">
        <f t="shared" si="12"/>
        <v>0.23060410168788487</v>
      </c>
      <c r="N12" s="13">
        <f t="shared" si="8"/>
        <v>0.23060410168788487</v>
      </c>
      <c r="O12" s="13">
        <f t="shared" si="9"/>
        <v>0.39277777692141141</v>
      </c>
      <c r="P12" s="13">
        <f t="shared" si="10"/>
        <v>6.5427210246330039E-2</v>
      </c>
      <c r="Q12" s="19"/>
      <c r="R12" t="s">
        <v>60</v>
      </c>
      <c r="S12" s="19">
        <f>S11*q</f>
        <v>1.792E-19</v>
      </c>
      <c r="T12" t="s">
        <v>28</v>
      </c>
      <c r="U12" t="s">
        <v>54</v>
      </c>
    </row>
    <row r="13" spans="1:29" x14ac:dyDescent="0.25">
      <c r="B13">
        <v>360</v>
      </c>
      <c r="C13" s="13">
        <v>6.0150732872887049</v>
      </c>
      <c r="D13" s="13">
        <f t="shared" si="11"/>
        <v>0.60150732872887047</v>
      </c>
      <c r="E13" s="11">
        <f t="shared" si="0"/>
        <v>5.4999999999999987E-19</v>
      </c>
      <c r="F13" s="3">
        <f t="shared" si="1"/>
        <v>3.4374999999999996</v>
      </c>
      <c r="G13" s="18">
        <f t="shared" si="2"/>
        <v>1.0936496885979466E+18</v>
      </c>
      <c r="H13" s="18">
        <f t="shared" si="3"/>
        <v>1.0936496885979466E+18</v>
      </c>
      <c r="I13" s="18">
        <f t="shared" si="4"/>
        <v>1.0936496885979466E+18</v>
      </c>
      <c r="J13" s="18">
        <f t="shared" si="5"/>
        <v>1.0936496885979466E+18</v>
      </c>
      <c r="K13" s="18">
        <f t="shared" si="6"/>
        <v>1.0936496885979466E+18</v>
      </c>
      <c r="L13" s="13">
        <f t="shared" si="7"/>
        <v>0.40552530453211849</v>
      </c>
      <c r="M13" s="13">
        <f t="shared" si="12"/>
        <v>0.25153942837752757</v>
      </c>
      <c r="N13" s="13">
        <f t="shared" si="8"/>
        <v>0.25153942837752757</v>
      </c>
      <c r="O13" s="13">
        <f t="shared" si="9"/>
        <v>0.44052209456725278</v>
      </c>
      <c r="P13" s="13">
        <f t="shared" si="10"/>
        <v>5.9057083184288969E-2</v>
      </c>
      <c r="Q13" s="19"/>
      <c r="Y13" t="s">
        <v>58</v>
      </c>
      <c r="Z13" t="s">
        <v>69</v>
      </c>
    </row>
    <row r="14" spans="1:29" x14ac:dyDescent="0.25">
      <c r="B14">
        <v>370</v>
      </c>
      <c r="C14" s="13">
        <v>7.5928271010466633</v>
      </c>
      <c r="D14" s="13">
        <f t="shared" si="11"/>
        <v>0.7592827101046663</v>
      </c>
      <c r="E14" s="11">
        <f t="shared" si="0"/>
        <v>5.3513513513513511E-19</v>
      </c>
      <c r="F14" s="3">
        <f t="shared" si="1"/>
        <v>3.3445945945945947</v>
      </c>
      <c r="G14" s="18">
        <f t="shared" si="2"/>
        <v>1.4188616299935685E+18</v>
      </c>
      <c r="H14" s="18">
        <f t="shared" si="3"/>
        <v>1.4188616299935685E+18</v>
      </c>
      <c r="I14" s="18">
        <f t="shared" si="4"/>
        <v>1.4188616299935685E+18</v>
      </c>
      <c r="J14" s="18">
        <f t="shared" si="5"/>
        <v>1.4188616299935685E+18</v>
      </c>
      <c r="K14" s="18">
        <f t="shared" si="6"/>
        <v>1.4188616299935685E+18</v>
      </c>
      <c r="L14" s="13">
        <f t="shared" si="7"/>
        <v>0.50502270600981891</v>
      </c>
      <c r="M14" s="13">
        <f t="shared" si="12"/>
        <v>0.30524698850672444</v>
      </c>
      <c r="N14" s="13">
        <f t="shared" si="8"/>
        <v>0.30524698850672444</v>
      </c>
      <c r="O14" s="13">
        <f t="shared" si="9"/>
        <v>0.55042627816961309</v>
      </c>
      <c r="P14" s="13">
        <f t="shared" si="10"/>
        <v>5.5527341627856379E-2</v>
      </c>
      <c r="Q14" s="19"/>
      <c r="S14">
        <v>2</v>
      </c>
      <c r="T14" t="s">
        <v>47</v>
      </c>
      <c r="U14" t="s">
        <v>62</v>
      </c>
      <c r="AA14" s="13">
        <f>SUM($D$39:$D$377)*delta_lambda</f>
        <v>638.86915128720307</v>
      </c>
      <c r="AB14" t="s">
        <v>4</v>
      </c>
      <c r="AC14" s="14" t="s">
        <v>64</v>
      </c>
    </row>
    <row r="15" spans="1:29" x14ac:dyDescent="0.25">
      <c r="B15">
        <v>380</v>
      </c>
      <c r="C15" s="13">
        <v>7.0467975785032779</v>
      </c>
      <c r="D15" s="13">
        <f t="shared" si="11"/>
        <v>0.70467975785032777</v>
      </c>
      <c r="E15" s="11">
        <f t="shared" si="0"/>
        <v>5.210526315789473E-19</v>
      </c>
      <c r="F15" s="3">
        <f t="shared" si="1"/>
        <v>3.2565789473684208</v>
      </c>
      <c r="G15" s="18">
        <f t="shared" si="2"/>
        <v>1.3524156968844677E+18</v>
      </c>
      <c r="H15" s="18">
        <f t="shared" si="3"/>
        <v>1.3524156968844677E+18</v>
      </c>
      <c r="I15" s="18">
        <f t="shared" si="4"/>
        <v>1.3524156968844677E+18</v>
      </c>
      <c r="J15" s="18">
        <f t="shared" si="5"/>
        <v>1.3524156968844677E+18</v>
      </c>
      <c r="K15" s="18">
        <f t="shared" si="6"/>
        <v>1.3524156968844677E+18</v>
      </c>
      <c r="L15" s="13">
        <f t="shared" si="7"/>
        <v>0.46232686496863123</v>
      </c>
      <c r="M15" s="13">
        <f t="shared" si="12"/>
        <v>0.27190673484729816</v>
      </c>
      <c r="N15" s="13">
        <f t="shared" si="8"/>
        <v>0.27190673484729816</v>
      </c>
      <c r="O15" s="13">
        <f t="shared" si="9"/>
        <v>0.5056041672689342</v>
      </c>
      <c r="P15" s="13">
        <f t="shared" si="10"/>
        <v>3.3881572195631843E-2</v>
      </c>
      <c r="Q15" s="19"/>
      <c r="R15" s="1" t="s">
        <v>61</v>
      </c>
      <c r="S15" s="19">
        <f>S14*q</f>
        <v>3.1999999999999998E-19</v>
      </c>
      <c r="T15" t="s">
        <v>28</v>
      </c>
      <c r="U15" t="s">
        <v>62</v>
      </c>
      <c r="AA15" s="13">
        <f>AA22</f>
        <v>74.793991087696142</v>
      </c>
      <c r="AB15" t="s">
        <v>4</v>
      </c>
      <c r="AC15" t="s">
        <v>68</v>
      </c>
    </row>
    <row r="16" spans="1:29" x14ac:dyDescent="0.25">
      <c r="B16">
        <v>390</v>
      </c>
      <c r="C16" s="13">
        <v>8.0143659147670814</v>
      </c>
      <c r="D16" s="13">
        <f t="shared" si="11"/>
        <v>0.80143659147670809</v>
      </c>
      <c r="E16" s="11">
        <f t="shared" si="0"/>
        <v>5.0769230769230763E-19</v>
      </c>
      <c r="F16" s="3">
        <f t="shared" si="1"/>
        <v>3.1730769230769229</v>
      </c>
      <c r="G16" s="18">
        <f t="shared" si="2"/>
        <v>1.5785872256359404E+18</v>
      </c>
      <c r="H16" s="18">
        <f t="shared" si="3"/>
        <v>1.5785872256359404E+18</v>
      </c>
      <c r="I16" s="18">
        <f t="shared" si="4"/>
        <v>1.5785872256359404E+18</v>
      </c>
      <c r="J16" s="18">
        <f t="shared" si="5"/>
        <v>1.5785872256359404E+18</v>
      </c>
      <c r="K16" s="18">
        <f t="shared" si="6"/>
        <v>1.5785872256359404E+18</v>
      </c>
      <c r="L16" s="13">
        <f t="shared" si="7"/>
        <v>0.51855376064274761</v>
      </c>
      <c r="M16" s="13">
        <f t="shared" si="12"/>
        <v>0.29628867927320718</v>
      </c>
      <c r="N16" s="13">
        <f t="shared" si="8"/>
        <v>0.29628867927320718</v>
      </c>
      <c r="O16" s="13">
        <f t="shared" si="9"/>
        <v>0.56906855186309768</v>
      </c>
      <c r="P16" s="13">
        <f t="shared" si="10"/>
        <v>1.8457327561281663E-2</v>
      </c>
      <c r="Q16" s="19"/>
    </row>
    <row r="17" spans="2:29" x14ac:dyDescent="0.25">
      <c r="B17">
        <v>400</v>
      </c>
      <c r="C17" s="13">
        <v>11.203158214835828</v>
      </c>
      <c r="D17" s="13">
        <f t="shared" si="11"/>
        <v>1.1203158214835827</v>
      </c>
      <c r="E17" s="11">
        <f t="shared" si="0"/>
        <v>4.9499999999999997E-19</v>
      </c>
      <c r="F17" s="3">
        <f t="shared" si="1"/>
        <v>3.09375</v>
      </c>
      <c r="G17" s="18">
        <f t="shared" si="2"/>
        <v>2.2632642858254198E+18</v>
      </c>
      <c r="H17" s="18">
        <f t="shared" si="3"/>
        <v>2.2632642858254198E+18</v>
      </c>
      <c r="I17" s="18">
        <f t="shared" si="4"/>
        <v>2.2632642858254198E+18</v>
      </c>
      <c r="J17" s="18">
        <f t="shared" si="5"/>
        <v>2.2632642858254198E+18</v>
      </c>
      <c r="K17" s="18">
        <f t="shared" si="6"/>
        <v>0</v>
      </c>
      <c r="L17" s="13">
        <f t="shared" si="7"/>
        <v>0.7147388614636675</v>
      </c>
      <c r="M17" s="13">
        <f t="shared" si="12"/>
        <v>0.39607125001944843</v>
      </c>
      <c r="N17" s="13">
        <f t="shared" si="8"/>
        <v>0.39607125001944843</v>
      </c>
      <c r="O17" s="13">
        <f t="shared" si="9"/>
        <v>0.78716331861008093</v>
      </c>
      <c r="P17" s="13">
        <f t="shared" si="10"/>
        <v>0</v>
      </c>
      <c r="Q17" s="19"/>
    </row>
    <row r="18" spans="2:29" x14ac:dyDescent="0.25">
      <c r="B18">
        <v>410</v>
      </c>
      <c r="C18" s="13">
        <v>10.543498239166469</v>
      </c>
      <c r="D18" s="13">
        <f t="shared" si="11"/>
        <v>1.0543498239166469</v>
      </c>
      <c r="E18" s="11">
        <f t="shared" si="0"/>
        <v>4.8292682926829265E-19</v>
      </c>
      <c r="F18" s="3">
        <f t="shared" si="1"/>
        <v>3.0182926829268291</v>
      </c>
      <c r="G18" s="18">
        <f t="shared" si="2"/>
        <v>2.1832496353829558E+18</v>
      </c>
      <c r="H18" s="18">
        <f t="shared" si="3"/>
        <v>2.1832496353829558E+18</v>
      </c>
      <c r="I18" s="18">
        <f t="shared" si="4"/>
        <v>2.1832496353829558E+18</v>
      </c>
      <c r="J18" s="18">
        <f t="shared" si="5"/>
        <v>2.1832496353829558E+18</v>
      </c>
      <c r="K18" s="18">
        <f t="shared" si="6"/>
        <v>0</v>
      </c>
      <c r="L18" s="13">
        <f t="shared" si="7"/>
        <v>0.66311148925602126</v>
      </c>
      <c r="M18" s="13">
        <f t="shared" si="12"/>
        <v>0.35570994059410105</v>
      </c>
      <c r="N18" s="13">
        <f t="shared" si="8"/>
        <v>0.35570994059410105</v>
      </c>
      <c r="O18" s="13">
        <f t="shared" si="9"/>
        <v>0.73297547758827586</v>
      </c>
      <c r="P18" s="13">
        <f t="shared" si="10"/>
        <v>0</v>
      </c>
      <c r="Q18" s="19"/>
      <c r="S18">
        <v>3.1</v>
      </c>
      <c r="T18" t="s">
        <v>47</v>
      </c>
      <c r="U18" t="s">
        <v>62</v>
      </c>
      <c r="Y18" t="s">
        <v>70</v>
      </c>
      <c r="AA18" s="13">
        <f>SUM($D$110:$D$377)*delta_lambda</f>
        <v>114.28949854352337</v>
      </c>
      <c r="AB18" s="15" t="s">
        <v>4</v>
      </c>
      <c r="AC18" s="14" t="s">
        <v>71</v>
      </c>
    </row>
    <row r="19" spans="2:29" x14ac:dyDescent="0.25">
      <c r="B19">
        <v>420</v>
      </c>
      <c r="C19" s="13">
        <v>11.294665924875325</v>
      </c>
      <c r="D19" s="13">
        <f t="shared" si="11"/>
        <v>1.1294665924875325</v>
      </c>
      <c r="E19" s="11">
        <f t="shared" si="0"/>
        <v>4.7142857142857142E-19</v>
      </c>
      <c r="F19" s="3">
        <f t="shared" si="1"/>
        <v>2.9464285714285716</v>
      </c>
      <c r="G19" s="18">
        <f t="shared" si="2"/>
        <v>2.395838226488705E+18</v>
      </c>
      <c r="H19" s="18">
        <f t="shared" si="3"/>
        <v>2.395838226488705E+18</v>
      </c>
      <c r="I19" s="18">
        <f t="shared" si="4"/>
        <v>2.395838226488705E+18</v>
      </c>
      <c r="J19" s="18">
        <f t="shared" si="5"/>
        <v>2.395838226488705E+18</v>
      </c>
      <c r="K19" s="18">
        <f t="shared" si="6"/>
        <v>0</v>
      </c>
      <c r="L19" s="13">
        <f t="shared" si="7"/>
        <v>0.70013238230075647</v>
      </c>
      <c r="M19" s="13">
        <f t="shared" si="12"/>
        <v>0.36279836001114679</v>
      </c>
      <c r="N19" s="13">
        <f t="shared" si="8"/>
        <v>0.36279836001114679</v>
      </c>
      <c r="O19" s="13">
        <f t="shared" si="9"/>
        <v>0.77679920554839499</v>
      </c>
      <c r="P19" s="13">
        <f t="shared" si="10"/>
        <v>0</v>
      </c>
      <c r="Q19" s="19"/>
      <c r="R19" t="s">
        <v>88</v>
      </c>
      <c r="S19" s="19">
        <f>S18*q</f>
        <v>4.96E-19</v>
      </c>
      <c r="T19" t="s">
        <v>28</v>
      </c>
      <c r="U19" t="s">
        <v>62</v>
      </c>
      <c r="Z19" t="s">
        <v>74</v>
      </c>
      <c r="AA19" s="13">
        <f>2*q</f>
        <v>3.1999999999999998E-19</v>
      </c>
      <c r="AB19" t="s">
        <v>28</v>
      </c>
      <c r="AC19" t="s">
        <v>72</v>
      </c>
    </row>
    <row r="20" spans="2:29" x14ac:dyDescent="0.25">
      <c r="B20">
        <v>430</v>
      </c>
      <c r="C20" s="13">
        <v>8.7949970719501938</v>
      </c>
      <c r="D20" s="13">
        <f t="shared" si="11"/>
        <v>0.87949970719501935</v>
      </c>
      <c r="E20" s="11">
        <f t="shared" si="0"/>
        <v>4.6046511627906975E-19</v>
      </c>
      <c r="F20" s="3">
        <f t="shared" si="1"/>
        <v>2.8779069767441863</v>
      </c>
      <c r="G20" s="18">
        <f t="shared" si="2"/>
        <v>1.9100246166356483E+18</v>
      </c>
      <c r="H20" s="18">
        <f t="shared" si="3"/>
        <v>1.9100246166356483E+18</v>
      </c>
      <c r="I20" s="18">
        <f t="shared" si="4"/>
        <v>1.9100246166356483E+18</v>
      </c>
      <c r="J20" s="18">
        <f t="shared" si="5"/>
        <v>1.9100246166356483E+18</v>
      </c>
      <c r="K20" s="18">
        <f t="shared" si="6"/>
        <v>0</v>
      </c>
      <c r="L20" s="13">
        <f t="shared" si="7"/>
        <v>0.53722329589391127</v>
      </c>
      <c r="M20" s="13">
        <f t="shared" si="12"/>
        <v>0.26829182987161199</v>
      </c>
      <c r="N20" s="13">
        <f t="shared" si="8"/>
        <v>0.26829182987161199</v>
      </c>
      <c r="O20" s="13">
        <f t="shared" si="9"/>
        <v>0.59834408362625202</v>
      </c>
      <c r="P20" s="13">
        <f t="shared" si="10"/>
        <v>0</v>
      </c>
      <c r="Q20" s="19"/>
      <c r="Z20" t="s">
        <v>75</v>
      </c>
      <c r="AA20" s="13">
        <f>0.92*q</f>
        <v>1.472E-19</v>
      </c>
      <c r="AB20" t="s">
        <v>28</v>
      </c>
      <c r="AC20" t="s">
        <v>73</v>
      </c>
    </row>
    <row r="21" spans="2:29" x14ac:dyDescent="0.25">
      <c r="B21">
        <v>440</v>
      </c>
      <c r="C21" s="13">
        <v>13.57431404201318</v>
      </c>
      <c r="D21" s="13">
        <f t="shared" si="11"/>
        <v>1.357431404201318</v>
      </c>
      <c r="E21" s="11">
        <f t="shared" si="0"/>
        <v>4.4999999999999992E-19</v>
      </c>
      <c r="F21" s="3">
        <f t="shared" si="1"/>
        <v>2.8124999999999996</v>
      </c>
      <c r="G21" s="18">
        <f t="shared" si="2"/>
        <v>3.016514231558485E+18</v>
      </c>
      <c r="H21" s="18">
        <f t="shared" si="3"/>
        <v>3.016514231558485E+18</v>
      </c>
      <c r="I21" s="18">
        <f t="shared" si="4"/>
        <v>3.016514231558485E+18</v>
      </c>
      <c r="J21" s="18">
        <f t="shared" si="5"/>
        <v>3.016514231558485E+18</v>
      </c>
      <c r="K21" s="18">
        <f t="shared" si="6"/>
        <v>0</v>
      </c>
      <c r="L21" s="13">
        <f t="shared" si="7"/>
        <v>0.81687205390603757</v>
      </c>
      <c r="M21" s="13">
        <f t="shared" si="12"/>
        <v>0.39214685010260286</v>
      </c>
      <c r="N21" s="13">
        <f t="shared" si="8"/>
        <v>0.39214685010260286</v>
      </c>
      <c r="O21" s="13">
        <f t="shared" si="9"/>
        <v>0.9134005093159091</v>
      </c>
      <c r="P21" s="13">
        <f t="shared" si="10"/>
        <v>0</v>
      </c>
      <c r="Q21" s="19"/>
    </row>
    <row r="22" spans="2:29" x14ac:dyDescent="0.25">
      <c r="B22">
        <v>450</v>
      </c>
      <c r="C22" s="13">
        <v>15.682008110615271</v>
      </c>
      <c r="D22" s="13">
        <f t="shared" si="11"/>
        <v>1.5682008110615271</v>
      </c>
      <c r="E22" s="11">
        <f t="shared" si="0"/>
        <v>4.3999999999999997E-19</v>
      </c>
      <c r="F22" s="3">
        <f t="shared" si="1"/>
        <v>2.75</v>
      </c>
      <c r="G22" s="18">
        <f t="shared" si="2"/>
        <v>3.5640927524125619E+18</v>
      </c>
      <c r="H22" s="18">
        <f t="shared" si="3"/>
        <v>3.5640927524125619E+18</v>
      </c>
      <c r="I22" s="18">
        <f t="shared" si="4"/>
        <v>3.5640927524125619E+18</v>
      </c>
      <c r="J22" s="18">
        <f t="shared" si="5"/>
        <v>3.5640927524125619E+18</v>
      </c>
      <c r="K22" s="18">
        <f t="shared" si="6"/>
        <v>0</v>
      </c>
      <c r="L22" s="13">
        <f t="shared" si="7"/>
        <v>0.92951538982919613</v>
      </c>
      <c r="M22" s="13">
        <f t="shared" si="12"/>
        <v>0.42769113028950739</v>
      </c>
      <c r="N22" s="13">
        <f t="shared" si="8"/>
        <v>0.42769113028950739</v>
      </c>
      <c r="O22" s="13">
        <f t="shared" si="9"/>
        <v>1.0435663579063981</v>
      </c>
      <c r="P22" s="13">
        <f t="shared" si="10"/>
        <v>0</v>
      </c>
      <c r="Q22" s="19"/>
      <c r="AA22" s="13">
        <f>SUM(I_therm_Eg1)*delta_lambda</f>
        <v>74.793991087696142</v>
      </c>
      <c r="AB22" t="s">
        <v>4</v>
      </c>
      <c r="AC22" t="s">
        <v>80</v>
      </c>
    </row>
    <row r="23" spans="2:29" x14ac:dyDescent="0.25">
      <c r="B23">
        <v>460</v>
      </c>
      <c r="C23" s="13">
        <v>15.376312024329469</v>
      </c>
      <c r="D23" s="13">
        <f t="shared" si="11"/>
        <v>1.5376312024329468</v>
      </c>
      <c r="E23" s="11">
        <f t="shared" si="0"/>
        <v>4.3043478260869558E-19</v>
      </c>
      <c r="F23" s="3">
        <f t="shared" si="1"/>
        <v>2.6902173913043477</v>
      </c>
      <c r="G23" s="18">
        <f t="shared" si="2"/>
        <v>3.5722745107028065E+18</v>
      </c>
      <c r="H23" s="18">
        <f t="shared" si="3"/>
        <v>3.5722745107028065E+18</v>
      </c>
      <c r="I23" s="18">
        <f t="shared" si="4"/>
        <v>3.5722745107028065E+18</v>
      </c>
      <c r="J23" s="18">
        <f t="shared" si="5"/>
        <v>3.5722745107028065E+18</v>
      </c>
      <c r="K23" s="18">
        <f t="shared" si="6"/>
        <v>0</v>
      </c>
      <c r="L23" s="13">
        <f t="shared" si="7"/>
        <v>0.89747961011500399</v>
      </c>
      <c r="M23" s="13">
        <f t="shared" si="12"/>
        <v>0.39450335900804884</v>
      </c>
      <c r="N23" s="13">
        <f t="shared" si="8"/>
        <v>0.39450335900804884</v>
      </c>
      <c r="O23" s="13">
        <f t="shared" si="9"/>
        <v>1.0117923944574938</v>
      </c>
      <c r="P23" s="13">
        <f t="shared" si="10"/>
        <v>0</v>
      </c>
      <c r="Q23" s="19"/>
      <c r="AA23" s="13">
        <f>SUM(I_therm_Eg2)*delta_lambda</f>
        <v>411.29117360514363</v>
      </c>
      <c r="AB23" t="s">
        <v>4</v>
      </c>
      <c r="AC23" t="s">
        <v>81</v>
      </c>
    </row>
    <row r="24" spans="2:29" x14ac:dyDescent="0.25">
      <c r="B24">
        <v>470</v>
      </c>
      <c r="C24" s="13">
        <v>15.161118068851968</v>
      </c>
      <c r="D24" s="13">
        <f t="shared" si="11"/>
        <v>1.5161118068851969</v>
      </c>
      <c r="E24" s="11">
        <f t="shared" si="0"/>
        <v>4.2127659574468077E-19</v>
      </c>
      <c r="F24" s="3">
        <f t="shared" si="1"/>
        <v>2.6329787234042548</v>
      </c>
      <c r="G24" s="18">
        <f t="shared" si="2"/>
        <v>3.5988512587678925E+18</v>
      </c>
      <c r="H24" s="18">
        <f t="shared" si="3"/>
        <v>3.5988512587678925E+18</v>
      </c>
      <c r="I24" s="18">
        <f t="shared" si="4"/>
        <v>3.5988512587678925E+18</v>
      </c>
      <c r="J24" s="18">
        <f t="shared" si="5"/>
        <v>3.5988512587678925E+18</v>
      </c>
      <c r="K24" s="18">
        <f t="shared" si="6"/>
        <v>0</v>
      </c>
      <c r="L24" s="13">
        <f t="shared" si="7"/>
        <v>0.87119766131399068</v>
      </c>
      <c r="M24" s="13">
        <f t="shared" si="12"/>
        <v>0.36447940407947144</v>
      </c>
      <c r="N24" s="13">
        <f t="shared" si="8"/>
        <v>0.36447940407947144</v>
      </c>
      <c r="O24" s="13">
        <f t="shared" si="9"/>
        <v>0.98636090159456324</v>
      </c>
      <c r="P24" s="13">
        <f t="shared" si="10"/>
        <v>0</v>
      </c>
      <c r="Q24" s="19"/>
      <c r="AA24" s="13">
        <f>SUM(AA22:AA23)</f>
        <v>486.08516469283978</v>
      </c>
      <c r="AB24" t="s">
        <v>4</v>
      </c>
      <c r="AC24" t="s">
        <v>82</v>
      </c>
    </row>
    <row r="25" spans="2:29" x14ac:dyDescent="0.25">
      <c r="B25">
        <v>480</v>
      </c>
      <c r="C25" s="13">
        <v>16.271277540100396</v>
      </c>
      <c r="D25" s="13">
        <f t="shared" si="11"/>
        <v>1.6271277540100395</v>
      </c>
      <c r="E25" s="11">
        <f t="shared" si="0"/>
        <v>4.1249999999999992E-19</v>
      </c>
      <c r="F25" s="3">
        <f t="shared" si="1"/>
        <v>2.5781249999999996</v>
      </c>
      <c r="G25" s="18">
        <f t="shared" si="2"/>
        <v>3.9445521309334298E+18</v>
      </c>
      <c r="H25" s="18">
        <f t="shared" si="3"/>
        <v>3.9445521309334298E+18</v>
      </c>
      <c r="I25" s="18">
        <f t="shared" si="4"/>
        <v>3.9445521309334298E+18</v>
      </c>
      <c r="J25" s="18">
        <f t="shared" si="5"/>
        <v>3.9445521309334298E+18</v>
      </c>
      <c r="K25" s="18">
        <f t="shared" si="6"/>
        <v>0</v>
      </c>
      <c r="L25" s="13">
        <f t="shared" si="7"/>
        <v>0.92026401214676889</v>
      </c>
      <c r="M25" s="13">
        <f t="shared" si="12"/>
        <v>0.36487107211134201</v>
      </c>
      <c r="N25" s="13">
        <f t="shared" si="8"/>
        <v>0.36487107211134201</v>
      </c>
      <c r="O25" s="13">
        <f t="shared" si="9"/>
        <v>1.0464896803366388</v>
      </c>
      <c r="P25" s="13">
        <f t="shared" si="10"/>
        <v>0</v>
      </c>
      <c r="Q25" s="19"/>
    </row>
    <row r="26" spans="2:29" x14ac:dyDescent="0.25">
      <c r="B26">
        <v>490</v>
      </c>
      <c r="C26" s="13">
        <v>16.314517447042135</v>
      </c>
      <c r="D26" s="13">
        <f t="shared" si="11"/>
        <v>1.6314517447042136</v>
      </c>
      <c r="E26" s="11">
        <f t="shared" si="0"/>
        <v>4.0408163265306112E-19</v>
      </c>
      <c r="F26" s="3">
        <f t="shared" si="1"/>
        <v>2.5255102040816322</v>
      </c>
      <c r="G26" s="18">
        <f t="shared" si="2"/>
        <v>4.0374310853791155E+18</v>
      </c>
      <c r="H26" s="18">
        <f t="shared" si="3"/>
        <v>4.0374310853791155E+18</v>
      </c>
      <c r="I26" s="18">
        <f t="shared" si="4"/>
        <v>4.0374310853791155E+18</v>
      </c>
      <c r="J26" s="18">
        <f t="shared" si="5"/>
        <v>4.0374310853791155E+18</v>
      </c>
      <c r="K26" s="18">
        <f t="shared" si="6"/>
        <v>0</v>
      </c>
      <c r="L26" s="13">
        <f t="shared" si="7"/>
        <v>0.90794409420427624</v>
      </c>
      <c r="M26" s="13">
        <f t="shared" si="12"/>
        <v>0.33947379738289674</v>
      </c>
      <c r="N26" s="13">
        <f t="shared" si="8"/>
        <v>0.33947379738289674</v>
      </c>
      <c r="O26" s="13">
        <f t="shared" si="9"/>
        <v>1.0371418889364079</v>
      </c>
      <c r="P26" s="13">
        <f t="shared" si="10"/>
        <v>0</v>
      </c>
      <c r="Q26" s="19"/>
      <c r="Y26" t="s">
        <v>83</v>
      </c>
      <c r="Z26" t="s">
        <v>85</v>
      </c>
    </row>
    <row r="27" spans="2:29" x14ac:dyDescent="0.25">
      <c r="B27">
        <v>500</v>
      </c>
      <c r="C27" s="13">
        <v>15.537204701321993</v>
      </c>
      <c r="D27" s="13">
        <f t="shared" si="11"/>
        <v>1.5537204701321994</v>
      </c>
      <c r="E27" s="11">
        <f t="shared" si="0"/>
        <v>3.9599999999999991E-19</v>
      </c>
      <c r="F27" s="3">
        <f t="shared" si="1"/>
        <v>2.4749999999999996</v>
      </c>
      <c r="G27" s="18">
        <f t="shared" si="2"/>
        <v>3.923536540737878E+18</v>
      </c>
      <c r="H27" s="18">
        <f t="shared" si="3"/>
        <v>3.923536540737878E+18</v>
      </c>
      <c r="I27" s="18">
        <f t="shared" si="4"/>
        <v>3.923536540737878E+18</v>
      </c>
      <c r="J27" s="18">
        <f t="shared" si="5"/>
        <v>3.923536540737878E+18</v>
      </c>
      <c r="K27" s="18">
        <f t="shared" si="6"/>
        <v>0</v>
      </c>
      <c r="L27" s="13">
        <f t="shared" si="7"/>
        <v>0.85062272203197153</v>
      </c>
      <c r="M27" s="13">
        <f t="shared" si="12"/>
        <v>0.29818877709607844</v>
      </c>
      <c r="N27" s="13">
        <f t="shared" si="8"/>
        <v>0.29818877709607844</v>
      </c>
      <c r="O27" s="13">
        <f t="shared" si="9"/>
        <v>0.97617589133558358</v>
      </c>
      <c r="P27" s="13">
        <f t="shared" si="10"/>
        <v>0</v>
      </c>
      <c r="Q27" s="19"/>
      <c r="AA27" s="13">
        <f>SUM($D$17:$D$377)*delta_lambda</f>
        <v>953.64883588430757</v>
      </c>
      <c r="AB27" t="s">
        <v>4</v>
      </c>
      <c r="AC27" s="14" t="s">
        <v>84</v>
      </c>
    </row>
    <row r="28" spans="2:29" x14ac:dyDescent="0.25">
      <c r="B28">
        <v>510</v>
      </c>
      <c r="C28" s="13">
        <v>15.567372078258094</v>
      </c>
      <c r="D28" s="13">
        <f t="shared" si="11"/>
        <v>1.5567372078258095</v>
      </c>
      <c r="E28" s="11">
        <f t="shared" si="0"/>
        <v>3.8823529411764703E-19</v>
      </c>
      <c r="F28" s="3">
        <f t="shared" si="1"/>
        <v>2.4264705882352939</v>
      </c>
      <c r="G28" s="18">
        <f t="shared" si="2"/>
        <v>4.009777656521025E+18</v>
      </c>
      <c r="H28" s="18">
        <f t="shared" si="3"/>
        <v>4.009777656521025E+18</v>
      </c>
      <c r="I28" s="18">
        <f t="shared" si="4"/>
        <v>4.009777656521025E+18</v>
      </c>
      <c r="J28" s="18">
        <f t="shared" si="5"/>
        <v>4.009777656521025E+18</v>
      </c>
      <c r="K28" s="18">
        <f t="shared" si="6"/>
        <v>0</v>
      </c>
      <c r="L28" s="13">
        <f t="shared" si="7"/>
        <v>0.8381850517772419</v>
      </c>
      <c r="M28" s="13">
        <f t="shared" si="12"/>
        <v>0.27360835773908165</v>
      </c>
      <c r="N28" s="13">
        <f t="shared" si="8"/>
        <v>0.27360835773908165</v>
      </c>
      <c r="O28" s="13">
        <f t="shared" si="9"/>
        <v>0.96649793678591478</v>
      </c>
      <c r="P28" s="13">
        <f t="shared" si="10"/>
        <v>0</v>
      </c>
      <c r="Q28" s="19"/>
      <c r="AA28" s="13">
        <f>SUM(I_therm_3.1eV)*delta_lambda</f>
        <v>4.4198693161422877</v>
      </c>
      <c r="AB28" t="s">
        <v>4</v>
      </c>
      <c r="AC28" t="s">
        <v>95</v>
      </c>
    </row>
    <row r="29" spans="2:29" x14ac:dyDescent="0.25">
      <c r="B29">
        <v>520</v>
      </c>
      <c r="C29" s="13">
        <v>15.32100516661329</v>
      </c>
      <c r="D29" s="13">
        <f t="shared" si="11"/>
        <v>1.5321005166613291</v>
      </c>
      <c r="E29" s="11">
        <f t="shared" si="0"/>
        <v>3.8076923076923077E-19</v>
      </c>
      <c r="F29" s="3">
        <f t="shared" si="1"/>
        <v>2.3798076923076925</v>
      </c>
      <c r="G29" s="18">
        <f t="shared" si="2"/>
        <v>4.0236983265853087E+18</v>
      </c>
      <c r="H29" s="18">
        <f t="shared" si="3"/>
        <v>4.0236983265853087E+18</v>
      </c>
      <c r="I29" s="18">
        <f t="shared" si="4"/>
        <v>4.0236983265853087E+18</v>
      </c>
      <c r="J29" s="18">
        <f t="shared" si="5"/>
        <v>4.0236983265853087E+18</v>
      </c>
      <c r="K29" s="18">
        <f t="shared" si="6"/>
        <v>0</v>
      </c>
      <c r="L29" s="13">
        <f t="shared" si="7"/>
        <v>0.81105377653724176</v>
      </c>
      <c r="M29" s="13">
        <f t="shared" si="12"/>
        <v>0.24451705215403036</v>
      </c>
      <c r="N29" s="13">
        <f t="shared" si="8"/>
        <v>0.24451705215403036</v>
      </c>
      <c r="O29" s="13">
        <f t="shared" si="9"/>
        <v>0.93981212298797157</v>
      </c>
      <c r="P29" s="13">
        <f t="shared" si="10"/>
        <v>0</v>
      </c>
      <c r="Q29" s="19"/>
    </row>
    <row r="30" spans="2:29" x14ac:dyDescent="0.25">
      <c r="B30">
        <v>530</v>
      </c>
      <c r="C30" s="13">
        <v>15.53217680516598</v>
      </c>
      <c r="D30" s="13">
        <f t="shared" si="11"/>
        <v>1.553217680516598</v>
      </c>
      <c r="E30" s="11">
        <f t="shared" si="0"/>
        <v>3.7358490566037735E-19</v>
      </c>
      <c r="F30" s="3">
        <f t="shared" si="1"/>
        <v>2.3349056603773586</v>
      </c>
      <c r="G30" s="18">
        <f t="shared" si="2"/>
        <v>4.1576028821908941E+18</v>
      </c>
      <c r="H30" s="18">
        <f t="shared" si="3"/>
        <v>4.1576028821908941E+18</v>
      </c>
      <c r="I30" s="18">
        <f t="shared" si="4"/>
        <v>4.1576028821908941E+18</v>
      </c>
      <c r="J30" s="18">
        <f t="shared" si="5"/>
        <v>4.1576028821908941E+18</v>
      </c>
      <c r="K30" s="18">
        <f t="shared" si="6"/>
        <v>0</v>
      </c>
      <c r="L30" s="13">
        <f t="shared" si="7"/>
        <v>0.8081752440279899</v>
      </c>
      <c r="M30" s="13">
        <f t="shared" si="12"/>
        <v>0.22278475821551208</v>
      </c>
      <c r="N30" s="13">
        <f t="shared" si="8"/>
        <v>0.22278475821551208</v>
      </c>
      <c r="O30" s="13">
        <f t="shared" si="9"/>
        <v>0.94121853625809837</v>
      </c>
      <c r="P30" s="13">
        <f t="shared" si="10"/>
        <v>0</v>
      </c>
      <c r="Q30" s="19"/>
    </row>
    <row r="31" spans="2:29" x14ac:dyDescent="0.25">
      <c r="B31">
        <v>540</v>
      </c>
      <c r="C31" s="13">
        <v>14.907712102588736</v>
      </c>
      <c r="D31" s="13">
        <f t="shared" si="11"/>
        <v>1.4907712102588735</v>
      </c>
      <c r="E31" s="11">
        <f t="shared" si="0"/>
        <v>3.6666666666666664E-19</v>
      </c>
      <c r="F31" s="3">
        <f t="shared" si="1"/>
        <v>2.2916666666666665</v>
      </c>
      <c r="G31" s="18">
        <f t="shared" si="2"/>
        <v>4.0657396643423826E+18</v>
      </c>
      <c r="H31" s="18">
        <f t="shared" si="3"/>
        <v>4.0657396643423826E+18</v>
      </c>
      <c r="I31" s="18">
        <f t="shared" si="4"/>
        <v>4.0657396643423826E+18</v>
      </c>
      <c r="J31" s="18">
        <f t="shared" si="5"/>
        <v>4.0657396643423826E+18</v>
      </c>
      <c r="K31" s="18">
        <f t="shared" si="6"/>
        <v>0</v>
      </c>
      <c r="L31" s="13">
        <f t="shared" si="7"/>
        <v>0.76219066240871858</v>
      </c>
      <c r="M31" s="13">
        <f t="shared" si="12"/>
        <v>0.18973451766931115</v>
      </c>
      <c r="N31" s="13">
        <f t="shared" si="8"/>
        <v>0.18973451766931115</v>
      </c>
      <c r="O31" s="13">
        <f t="shared" si="9"/>
        <v>0.89229433166767491</v>
      </c>
      <c r="P31" s="13">
        <f t="shared" si="10"/>
        <v>0</v>
      </c>
      <c r="Q31" s="19"/>
      <c r="Y31" t="s">
        <v>96</v>
      </c>
      <c r="AA31" s="19">
        <f>SUM(Phi_1.12eV)</f>
        <v>2.7255563584507098E+20</v>
      </c>
      <c r="AB31" t="s">
        <v>97</v>
      </c>
      <c r="AC31" t="s">
        <v>93</v>
      </c>
    </row>
    <row r="32" spans="2:29" x14ac:dyDescent="0.25">
      <c r="B32">
        <v>550</v>
      </c>
      <c r="C32" s="13">
        <v>15.484914581299424</v>
      </c>
      <c r="D32" s="13">
        <f t="shared" si="11"/>
        <v>1.5484914581299425</v>
      </c>
      <c r="E32" s="11">
        <f t="shared" si="0"/>
        <v>3.5999999999999996E-19</v>
      </c>
      <c r="F32" s="3">
        <f t="shared" si="1"/>
        <v>2.25</v>
      </c>
      <c r="G32" s="18">
        <f t="shared" si="2"/>
        <v>4.301365161472063E+18</v>
      </c>
      <c r="H32" s="18">
        <f t="shared" si="3"/>
        <v>4.301365161472063E+18</v>
      </c>
      <c r="I32" s="18">
        <f t="shared" si="4"/>
        <v>4.301365161472063E+18</v>
      </c>
      <c r="J32" s="18">
        <f t="shared" si="5"/>
        <v>4.301365161472063E+18</v>
      </c>
      <c r="K32" s="18">
        <f t="shared" si="6"/>
        <v>0</v>
      </c>
      <c r="L32" s="13">
        <f t="shared" si="7"/>
        <v>0.77768682119414878</v>
      </c>
      <c r="M32" s="13">
        <f t="shared" si="12"/>
        <v>0.17205460645888243</v>
      </c>
      <c r="N32" s="13">
        <f t="shared" si="8"/>
        <v>0.17205460645888243</v>
      </c>
      <c r="O32" s="13">
        <f t="shared" si="9"/>
        <v>0.91533050636125479</v>
      </c>
      <c r="P32" s="13">
        <f t="shared" si="10"/>
        <v>0</v>
      </c>
      <c r="Q32" s="19"/>
    </row>
    <row r="33" spans="2:17" x14ac:dyDescent="0.25">
      <c r="B33">
        <v>560</v>
      </c>
      <c r="C33" s="13">
        <v>14.822237867936458</v>
      </c>
      <c r="D33" s="13">
        <f t="shared" si="11"/>
        <v>1.4822237867936459</v>
      </c>
      <c r="E33" s="11">
        <f t="shared" si="0"/>
        <v>3.5357142857142852E-19</v>
      </c>
      <c r="F33" s="3">
        <f t="shared" si="1"/>
        <v>2.2098214285714284</v>
      </c>
      <c r="G33" s="18">
        <f t="shared" si="2"/>
        <v>4.1921480838608174E+18</v>
      </c>
      <c r="H33" s="18">
        <f t="shared" si="3"/>
        <v>4.1921480838608174E+18</v>
      </c>
      <c r="I33" s="18">
        <f t="shared" si="4"/>
        <v>4.1921480838608174E+18</v>
      </c>
      <c r="J33" s="18">
        <f t="shared" si="5"/>
        <v>4.1921480838608174E+18</v>
      </c>
      <c r="K33" s="18">
        <f t="shared" si="6"/>
        <v>0</v>
      </c>
      <c r="L33" s="13">
        <f t="shared" si="7"/>
        <v>0.73099085016578746</v>
      </c>
      <c r="M33" s="13">
        <f t="shared" si="12"/>
        <v>0.14073639995818443</v>
      </c>
      <c r="N33" s="13">
        <f t="shared" si="8"/>
        <v>0.14073639995818443</v>
      </c>
      <c r="O33" s="13">
        <f t="shared" si="9"/>
        <v>0.86513958884933362</v>
      </c>
      <c r="P33" s="13">
        <f t="shared" si="10"/>
        <v>0</v>
      </c>
      <c r="Q33" s="19"/>
    </row>
    <row r="34" spans="2:17" x14ac:dyDescent="0.25">
      <c r="B34">
        <v>570</v>
      </c>
      <c r="C34" s="13">
        <v>14.89866188950791</v>
      </c>
      <c r="D34" s="13">
        <f t="shared" si="11"/>
        <v>1.4898661889507909</v>
      </c>
      <c r="E34" s="11">
        <f t="shared" si="0"/>
        <v>3.4736842105263153E-19</v>
      </c>
      <c r="F34" s="3">
        <f t="shared" si="1"/>
        <v>2.1710526315789473</v>
      </c>
      <c r="G34" s="18">
        <f t="shared" si="2"/>
        <v>4.2890087257674291E+18</v>
      </c>
      <c r="H34" s="18">
        <f t="shared" si="3"/>
        <v>4.2890087257674291E+18</v>
      </c>
      <c r="I34" s="18">
        <f t="shared" si="4"/>
        <v>4.2890087257674291E+18</v>
      </c>
      <c r="J34" s="18">
        <f t="shared" si="5"/>
        <v>4.2890087257674291E+18</v>
      </c>
      <c r="K34" s="18">
        <f t="shared" si="6"/>
        <v>0</v>
      </c>
      <c r="L34" s="13">
        <f t="shared" si="7"/>
        <v>0.72127582529326761</v>
      </c>
      <c r="M34" s="13">
        <f t="shared" si="12"/>
        <v>0.11738339670521374</v>
      </c>
      <c r="N34" s="13">
        <f t="shared" si="8"/>
        <v>0.11738339670521374</v>
      </c>
      <c r="O34" s="13">
        <f t="shared" si="9"/>
        <v>0.85852410451782546</v>
      </c>
      <c r="P34" s="13">
        <f t="shared" si="10"/>
        <v>0</v>
      </c>
      <c r="Q34" s="19"/>
    </row>
    <row r="35" spans="2:17" x14ac:dyDescent="0.25">
      <c r="B35">
        <v>580</v>
      </c>
      <c r="C35" s="13">
        <v>15.103800052673378</v>
      </c>
      <c r="D35" s="13">
        <f t="shared" si="11"/>
        <v>1.5103800052673377</v>
      </c>
      <c r="E35" s="11">
        <f t="shared" si="0"/>
        <v>3.4137931034482754E-19</v>
      </c>
      <c r="F35" s="3">
        <f t="shared" si="1"/>
        <v>2.1336206896551722</v>
      </c>
      <c r="G35" s="18">
        <f t="shared" si="2"/>
        <v>4.4243454699750303E+18</v>
      </c>
      <c r="H35" s="18">
        <f t="shared" si="3"/>
        <v>4.4243454699750303E+18</v>
      </c>
      <c r="I35" s="18">
        <f t="shared" si="4"/>
        <v>4.4243454699750303E+18</v>
      </c>
      <c r="J35" s="18">
        <f t="shared" si="5"/>
        <v>4.4243454699750303E+18</v>
      </c>
      <c r="K35" s="18">
        <f t="shared" si="6"/>
        <v>0</v>
      </c>
      <c r="L35" s="13">
        <f t="shared" si="7"/>
        <v>0.71753729704781222</v>
      </c>
      <c r="M35" s="13">
        <f t="shared" si="12"/>
        <v>9.4589454875328091E-2</v>
      </c>
      <c r="N35" s="13">
        <f t="shared" si="8"/>
        <v>9.4589454875328091E-2</v>
      </c>
      <c r="O35" s="13">
        <f t="shared" si="9"/>
        <v>0.8591163520870132</v>
      </c>
      <c r="P35" s="13">
        <f t="shared" si="10"/>
        <v>0</v>
      </c>
      <c r="Q35" s="19"/>
    </row>
    <row r="36" spans="2:17" x14ac:dyDescent="0.25">
      <c r="B36">
        <v>590</v>
      </c>
      <c r="C36" s="13">
        <v>13.78548568056587</v>
      </c>
      <c r="D36" s="13">
        <f t="shared" si="11"/>
        <v>1.378548568056587</v>
      </c>
      <c r="E36" s="11">
        <f t="shared" si="0"/>
        <v>3.3559322033898302E-19</v>
      </c>
      <c r="F36" s="3">
        <f t="shared" si="1"/>
        <v>2.097457627118644</v>
      </c>
      <c r="G36" s="18">
        <f t="shared" si="2"/>
        <v>4.107796238148416E+18</v>
      </c>
      <c r="H36" s="18">
        <f t="shared" si="3"/>
        <v>4.107796238148416E+18</v>
      </c>
      <c r="I36" s="18">
        <f t="shared" si="4"/>
        <v>4.107796238148416E+18</v>
      </c>
      <c r="J36" s="18">
        <f t="shared" si="5"/>
        <v>4.107796238148416E+18</v>
      </c>
      <c r="K36" s="18">
        <f t="shared" si="6"/>
        <v>0</v>
      </c>
      <c r="L36" s="13">
        <f t="shared" si="7"/>
        <v>0.64243148218039081</v>
      </c>
      <c r="M36" s="13">
        <f t="shared" si="12"/>
        <v>6.4053771849093888E-2</v>
      </c>
      <c r="N36" s="13">
        <f t="shared" si="8"/>
        <v>6.4053771849093888E-2</v>
      </c>
      <c r="O36" s="13">
        <f t="shared" si="9"/>
        <v>0.77388096180114008</v>
      </c>
      <c r="P36" s="13">
        <f t="shared" si="10"/>
        <v>0</v>
      </c>
      <c r="Q36" s="19"/>
    </row>
    <row r="37" spans="2:17" x14ac:dyDescent="0.25">
      <c r="B37">
        <v>600</v>
      </c>
      <c r="C37" s="13">
        <v>14.835310397942102</v>
      </c>
      <c r="D37" s="13">
        <f t="shared" si="11"/>
        <v>1.4835310397942103</v>
      </c>
      <c r="E37" s="11">
        <f t="shared" si="0"/>
        <v>3.2999999999999993E-19</v>
      </c>
      <c r="F37" s="3">
        <f t="shared" si="1"/>
        <v>2.0624999999999996</v>
      </c>
      <c r="G37" s="18">
        <f t="shared" si="2"/>
        <v>4.4955486054370017E+18</v>
      </c>
      <c r="H37" s="18">
        <f t="shared" si="3"/>
        <v>4.4955486054370017E+18</v>
      </c>
      <c r="I37" s="18">
        <f t="shared" si="4"/>
        <v>4.4955486054370017E+18</v>
      </c>
      <c r="J37" s="18">
        <f t="shared" si="5"/>
        <v>4.4955486054370017E+18</v>
      </c>
      <c r="K37" s="18">
        <f t="shared" si="6"/>
        <v>0</v>
      </c>
      <c r="L37" s="13">
        <f t="shared" si="7"/>
        <v>0.67792872969989948</v>
      </c>
      <c r="M37" s="13">
        <f t="shared" si="12"/>
        <v>4.4955486054369775E-2</v>
      </c>
      <c r="N37" s="13">
        <f t="shared" si="8"/>
        <v>4.4955486054369775E-2</v>
      </c>
      <c r="O37" s="13">
        <f t="shared" si="9"/>
        <v>0.82178628507388363</v>
      </c>
      <c r="P37" s="13">
        <f t="shared" si="10"/>
        <v>0</v>
      </c>
      <c r="Q37" s="19"/>
    </row>
    <row r="38" spans="2:17" x14ac:dyDescent="0.25">
      <c r="B38">
        <v>610</v>
      </c>
      <c r="C38" s="13">
        <v>14.76793658945148</v>
      </c>
      <c r="D38" s="13">
        <f t="shared" si="11"/>
        <v>1.476793658945148</v>
      </c>
      <c r="E38" s="11">
        <f t="shared" si="0"/>
        <v>3.2459016393442618E-19</v>
      </c>
      <c r="F38" s="3">
        <f t="shared" si="1"/>
        <v>2.0286885245901636</v>
      </c>
      <c r="G38" s="18">
        <f t="shared" si="2"/>
        <v>4.5497178381643459E+18</v>
      </c>
      <c r="H38" s="18">
        <f t="shared" si="3"/>
        <v>4.5497178381643459E+18</v>
      </c>
      <c r="I38" s="18">
        <f t="shared" si="4"/>
        <v>4.5497178381643459E+18</v>
      </c>
      <c r="J38" s="18">
        <f t="shared" si="5"/>
        <v>4.5497178381643459E+18</v>
      </c>
      <c r="K38" s="18">
        <f t="shared" si="6"/>
        <v>0</v>
      </c>
      <c r="L38" s="13">
        <f t="shared" si="7"/>
        <v>0.66148422234609727</v>
      </c>
      <c r="M38" s="13">
        <f t="shared" si="12"/>
        <v>2.0883950732557499E-2</v>
      </c>
      <c r="N38" s="13">
        <f t="shared" si="8"/>
        <v>2.0883950732557499E-2</v>
      </c>
      <c r="O38" s="13">
        <f t="shared" si="9"/>
        <v>0.80707519316735643</v>
      </c>
      <c r="P38" s="13">
        <f t="shared" si="10"/>
        <v>0</v>
      </c>
      <c r="Q38" s="19"/>
    </row>
    <row r="39" spans="2:17" x14ac:dyDescent="0.25">
      <c r="B39">
        <v>620</v>
      </c>
      <c r="C39" s="13">
        <v>14.821232288705254</v>
      </c>
      <c r="D39" s="13">
        <f t="shared" si="11"/>
        <v>1.4821232288705253</v>
      </c>
      <c r="E39" s="11">
        <f t="shared" si="0"/>
        <v>3.1935483870967739E-19</v>
      </c>
      <c r="F39" s="3">
        <f t="shared" si="1"/>
        <v>1.9959677419354838</v>
      </c>
      <c r="G39" s="18">
        <f t="shared" si="2"/>
        <v>4.6409919287864934E+18</v>
      </c>
      <c r="H39" s="18">
        <f t="shared" si="3"/>
        <v>4.6409919287864934E+18</v>
      </c>
      <c r="I39" s="18">
        <f t="shared" si="4"/>
        <v>0</v>
      </c>
      <c r="J39" s="18">
        <f t="shared" si="5"/>
        <v>4.6409919287864934E+18</v>
      </c>
      <c r="K39" s="18">
        <f t="shared" si="6"/>
        <v>0</v>
      </c>
      <c r="L39" s="13">
        <f t="shared" si="7"/>
        <v>0.6504574752319856</v>
      </c>
      <c r="M39" s="13">
        <f t="shared" si="12"/>
        <v>0</v>
      </c>
      <c r="N39" s="13">
        <f t="shared" si="8"/>
        <v>0</v>
      </c>
      <c r="O39" s="13">
        <f t="shared" si="9"/>
        <v>0.79896921695315337</v>
      </c>
      <c r="P39" s="13">
        <f t="shared" si="10"/>
        <v>0</v>
      </c>
      <c r="Q39" s="19"/>
    </row>
    <row r="40" spans="2:17" x14ac:dyDescent="0.25">
      <c r="B40">
        <v>630</v>
      </c>
      <c r="C40" s="13">
        <v>14.001685215274575</v>
      </c>
      <c r="D40" s="13">
        <f t="shared" si="11"/>
        <v>1.4001685215274575</v>
      </c>
      <c r="E40" s="11">
        <f t="shared" si="0"/>
        <v>3.1428571428571425E-19</v>
      </c>
      <c r="F40" s="3">
        <f t="shared" si="1"/>
        <v>1.9642857142857142</v>
      </c>
      <c r="G40" s="18">
        <f t="shared" si="2"/>
        <v>4.455081659405547E+18</v>
      </c>
      <c r="H40" s="18">
        <f t="shared" si="3"/>
        <v>4.455081659405547E+18</v>
      </c>
      <c r="I40" s="18">
        <f t="shared" si="4"/>
        <v>0</v>
      </c>
      <c r="J40" s="18">
        <f t="shared" si="5"/>
        <v>4.455081659405547E+18</v>
      </c>
      <c r="K40" s="18">
        <f t="shared" si="6"/>
        <v>0</v>
      </c>
      <c r="L40" s="13">
        <f t="shared" si="7"/>
        <v>0.60181788816198345</v>
      </c>
      <c r="M40" s="13">
        <f t="shared" si="12"/>
        <v>0</v>
      </c>
      <c r="N40" s="13">
        <f t="shared" si="8"/>
        <v>0</v>
      </c>
      <c r="O40" s="13">
        <f t="shared" si="9"/>
        <v>0.74438050126296096</v>
      </c>
      <c r="P40" s="13">
        <f t="shared" si="10"/>
        <v>0</v>
      </c>
      <c r="Q40" s="19"/>
    </row>
    <row r="41" spans="2:17" x14ac:dyDescent="0.25">
      <c r="B41">
        <v>640</v>
      </c>
      <c r="C41" s="13">
        <v>14.420006175455143</v>
      </c>
      <c r="D41" s="13">
        <f t="shared" si="11"/>
        <v>1.4420006175455142</v>
      </c>
      <c r="E41" s="11">
        <f t="shared" si="0"/>
        <v>3.0937499999999999E-19</v>
      </c>
      <c r="F41" s="3">
        <f t="shared" si="1"/>
        <v>1.93359375</v>
      </c>
      <c r="G41" s="18">
        <f t="shared" si="2"/>
        <v>4.6610120971168133E+18</v>
      </c>
      <c r="H41" s="18">
        <f t="shared" si="3"/>
        <v>4.6610120971168133E+18</v>
      </c>
      <c r="I41" s="18">
        <f t="shared" si="4"/>
        <v>0</v>
      </c>
      <c r="J41" s="18">
        <f t="shared" si="5"/>
        <v>4.6610120971168133E+18</v>
      </c>
      <c r="K41" s="18">
        <f t="shared" si="6"/>
        <v>0</v>
      </c>
      <c r="L41" s="13">
        <f t="shared" si="7"/>
        <v>0.60674724974218108</v>
      </c>
      <c r="M41" s="13">
        <f t="shared" si="12"/>
        <v>0</v>
      </c>
      <c r="N41" s="13">
        <f t="shared" si="8"/>
        <v>0</v>
      </c>
      <c r="O41" s="13">
        <f t="shared" si="9"/>
        <v>0.75589963684991912</v>
      </c>
      <c r="P41" s="13">
        <f t="shared" si="10"/>
        <v>0</v>
      </c>
      <c r="Q41" s="19"/>
    </row>
    <row r="42" spans="2:17" x14ac:dyDescent="0.25">
      <c r="B42">
        <v>650</v>
      </c>
      <c r="C42" s="13">
        <v>13.66984406897749</v>
      </c>
      <c r="D42" s="13">
        <f t="shared" si="11"/>
        <v>1.366984406897749</v>
      </c>
      <c r="E42" s="11">
        <f t="shared" si="0"/>
        <v>3.0461538461538461E-19</v>
      </c>
      <c r="F42" s="3">
        <f t="shared" si="1"/>
        <v>1.903846153846154</v>
      </c>
      <c r="G42" s="18">
        <f t="shared" si="2"/>
        <v>4.4875750731491763E+18</v>
      </c>
      <c r="H42" s="18">
        <f t="shared" si="3"/>
        <v>4.4875750731491763E+18</v>
      </c>
      <c r="I42" s="18">
        <f t="shared" si="4"/>
        <v>0</v>
      </c>
      <c r="J42" s="18">
        <f t="shared" si="5"/>
        <v>4.4875750731491763E+18</v>
      </c>
      <c r="K42" s="18">
        <f t="shared" si="6"/>
        <v>0</v>
      </c>
      <c r="L42" s="13">
        <f t="shared" si="7"/>
        <v>0.56281095378941659</v>
      </c>
      <c r="M42" s="13">
        <f t="shared" si="12"/>
        <v>0</v>
      </c>
      <c r="N42" s="13">
        <f t="shared" si="8"/>
        <v>0</v>
      </c>
      <c r="O42" s="13">
        <f t="shared" si="9"/>
        <v>0.7064133561301903</v>
      </c>
      <c r="P42" s="13">
        <f t="shared" si="10"/>
        <v>0</v>
      </c>
      <c r="Q42" s="19"/>
    </row>
    <row r="43" spans="2:17" x14ac:dyDescent="0.25">
      <c r="B43">
        <v>660</v>
      </c>
      <c r="C43" s="13">
        <v>14.0700646029964</v>
      </c>
      <c r="D43" s="13">
        <f t="shared" si="11"/>
        <v>1.4070064602996399</v>
      </c>
      <c r="E43" s="11">
        <f t="shared" si="0"/>
        <v>2.9999999999999999E-19</v>
      </c>
      <c r="F43" s="3">
        <f t="shared" si="1"/>
        <v>1.875</v>
      </c>
      <c r="G43" s="18">
        <f t="shared" si="2"/>
        <v>4.6900215343321334E+18</v>
      </c>
      <c r="H43" s="18">
        <f t="shared" si="3"/>
        <v>4.6900215343321334E+18</v>
      </c>
      <c r="I43" s="18">
        <f t="shared" si="4"/>
        <v>0</v>
      </c>
      <c r="J43" s="18">
        <f t="shared" si="5"/>
        <v>4.6900215343321334E+18</v>
      </c>
      <c r="K43" s="18">
        <f t="shared" si="6"/>
        <v>0</v>
      </c>
      <c r="L43" s="13">
        <f t="shared" si="7"/>
        <v>0.56655460134732172</v>
      </c>
      <c r="M43" s="13">
        <f t="shared" si="12"/>
        <v>0</v>
      </c>
      <c r="N43" s="13">
        <f t="shared" si="8"/>
        <v>0</v>
      </c>
      <c r="O43" s="13">
        <f t="shared" si="9"/>
        <v>0.71663529044594998</v>
      </c>
      <c r="P43" s="13">
        <f t="shared" si="10"/>
        <v>0</v>
      </c>
      <c r="Q43" s="19"/>
    </row>
    <row r="44" spans="2:17" x14ac:dyDescent="0.25">
      <c r="B44">
        <v>670</v>
      </c>
      <c r="C44" s="13">
        <v>14.275202766161868</v>
      </c>
      <c r="D44" s="13">
        <f t="shared" si="11"/>
        <v>1.4275202766161867</v>
      </c>
      <c r="E44" s="11">
        <f t="shared" si="0"/>
        <v>2.9552238805970148E-19</v>
      </c>
      <c r="F44" s="3">
        <f t="shared" si="1"/>
        <v>1.8470149253731343</v>
      </c>
      <c r="G44" s="18">
        <f t="shared" si="2"/>
        <v>4.8304979057214403E+18</v>
      </c>
      <c r="H44" s="18">
        <f t="shared" si="3"/>
        <v>4.8304979057214403E+18</v>
      </c>
      <c r="I44" s="18">
        <f t="shared" si="4"/>
        <v>0</v>
      </c>
      <c r="J44" s="18">
        <f t="shared" si="5"/>
        <v>4.8304979057214403E+18</v>
      </c>
      <c r="K44" s="18">
        <f t="shared" si="6"/>
        <v>0</v>
      </c>
      <c r="L44" s="13">
        <f t="shared" si="7"/>
        <v>0.56189505191090461</v>
      </c>
      <c r="M44" s="13">
        <f t="shared" si="12"/>
        <v>0</v>
      </c>
      <c r="N44" s="13">
        <f t="shared" si="8"/>
        <v>0</v>
      </c>
      <c r="O44" s="13">
        <f t="shared" si="9"/>
        <v>0.71647098489399075</v>
      </c>
      <c r="P44" s="13">
        <f t="shared" si="10"/>
        <v>0</v>
      </c>
      <c r="Q44" s="19"/>
    </row>
    <row r="45" spans="2:17" x14ac:dyDescent="0.25">
      <c r="B45">
        <v>680</v>
      </c>
      <c r="C45" s="13">
        <v>14.046936280678723</v>
      </c>
      <c r="D45" s="13">
        <f t="shared" si="11"/>
        <v>1.4046936280678723</v>
      </c>
      <c r="E45" s="11">
        <f t="shared" si="0"/>
        <v>2.9117647058823525E-19</v>
      </c>
      <c r="F45" s="3">
        <f t="shared" si="1"/>
        <v>1.8198529411764703</v>
      </c>
      <c r="G45" s="18">
        <f t="shared" si="2"/>
        <v>4.8242003388189563E+18</v>
      </c>
      <c r="H45" s="18">
        <f t="shared" si="3"/>
        <v>4.8242003388189563E+18</v>
      </c>
      <c r="I45" s="18">
        <f t="shared" si="4"/>
        <v>0</v>
      </c>
      <c r="J45" s="18">
        <f t="shared" si="5"/>
        <v>4.8242003388189563E+18</v>
      </c>
      <c r="K45" s="18">
        <f t="shared" si="6"/>
        <v>0</v>
      </c>
      <c r="L45" s="13">
        <f t="shared" si="7"/>
        <v>0.54019692735151537</v>
      </c>
      <c r="M45" s="13">
        <f t="shared" si="12"/>
        <v>0</v>
      </c>
      <c r="N45" s="13">
        <f t="shared" si="8"/>
        <v>0</v>
      </c>
      <c r="O45" s="13">
        <f t="shared" si="9"/>
        <v>0.69457133819372197</v>
      </c>
      <c r="P45" s="13">
        <f t="shared" si="10"/>
        <v>0</v>
      </c>
      <c r="Q45" s="19"/>
    </row>
    <row r="46" spans="2:17" x14ac:dyDescent="0.25">
      <c r="B46">
        <v>690</v>
      </c>
      <c r="C46" s="13">
        <v>11.886952092054061</v>
      </c>
      <c r="D46" s="13">
        <f t="shared" si="11"/>
        <v>1.1886952092054062</v>
      </c>
      <c r="E46" s="11">
        <f t="shared" si="0"/>
        <v>2.869565217391304E-19</v>
      </c>
      <c r="F46" s="3">
        <f t="shared" si="1"/>
        <v>1.7934782608695652</v>
      </c>
      <c r="G46" s="18">
        <f t="shared" si="2"/>
        <v>4.142422698746113E+18</v>
      </c>
      <c r="H46" s="18">
        <f t="shared" si="3"/>
        <v>4.142422698746113E+18</v>
      </c>
      <c r="I46" s="18">
        <f t="shared" si="4"/>
        <v>0</v>
      </c>
      <c r="J46" s="18">
        <f t="shared" si="5"/>
        <v>4.142422698746113E+18</v>
      </c>
      <c r="K46" s="18">
        <f t="shared" si="6"/>
        <v>0</v>
      </c>
      <c r="L46" s="13">
        <f t="shared" si="7"/>
        <v>0.44637306159010276</v>
      </c>
      <c r="M46" s="13">
        <f t="shared" si="12"/>
        <v>0</v>
      </c>
      <c r="N46" s="13">
        <f t="shared" si="8"/>
        <v>0</v>
      </c>
      <c r="O46" s="13">
        <f t="shared" si="9"/>
        <v>0.57893058794997831</v>
      </c>
      <c r="P46" s="13">
        <f t="shared" si="10"/>
        <v>0</v>
      </c>
      <c r="Q46" s="19"/>
    </row>
    <row r="47" spans="2:17" x14ac:dyDescent="0.25">
      <c r="B47">
        <v>700</v>
      </c>
      <c r="C47" s="13">
        <v>12.894542481719757</v>
      </c>
      <c r="D47" s="13">
        <f t="shared" si="11"/>
        <v>1.2894542481719757</v>
      </c>
      <c r="E47" s="11">
        <f t="shared" si="0"/>
        <v>2.828571428571428E-19</v>
      </c>
      <c r="F47" s="3">
        <f t="shared" si="1"/>
        <v>1.7678571428571426</v>
      </c>
      <c r="G47" s="18">
        <f t="shared" si="2"/>
        <v>4.5586766349514301E+18</v>
      </c>
      <c r="H47" s="18">
        <f t="shared" si="3"/>
        <v>4.5586766349514301E+18</v>
      </c>
      <c r="I47" s="18">
        <f t="shared" si="4"/>
        <v>0</v>
      </c>
      <c r="J47" s="18">
        <f t="shared" si="5"/>
        <v>4.5586766349514301E+18</v>
      </c>
      <c r="K47" s="18">
        <f t="shared" si="6"/>
        <v>0</v>
      </c>
      <c r="L47" s="13">
        <f t="shared" si="7"/>
        <v>0.47253939518867938</v>
      </c>
      <c r="M47" s="13">
        <f t="shared" si="12"/>
        <v>0</v>
      </c>
      <c r="N47" s="13">
        <f t="shared" si="8"/>
        <v>0</v>
      </c>
      <c r="O47" s="13">
        <f t="shared" si="9"/>
        <v>0.61841704750712512</v>
      </c>
      <c r="P47" s="13">
        <f t="shared" si="10"/>
        <v>0</v>
      </c>
      <c r="Q47" s="19"/>
    </row>
    <row r="48" spans="2:17" x14ac:dyDescent="0.25">
      <c r="B48">
        <v>710</v>
      </c>
      <c r="C48" s="13">
        <v>13.248506371103311</v>
      </c>
      <c r="D48" s="13">
        <f t="shared" si="11"/>
        <v>1.324850637110331</v>
      </c>
      <c r="E48" s="11">
        <f t="shared" si="0"/>
        <v>2.7887323943661965E-19</v>
      </c>
      <c r="F48" s="3">
        <f t="shared" si="1"/>
        <v>1.7429577464788728</v>
      </c>
      <c r="G48" s="18">
        <f t="shared" si="2"/>
        <v>4.7507270320622991E+18</v>
      </c>
      <c r="H48" s="18">
        <f t="shared" si="3"/>
        <v>4.7507270320622991E+18</v>
      </c>
      <c r="I48" s="18">
        <f t="shared" si="4"/>
        <v>0</v>
      </c>
      <c r="J48" s="18">
        <f t="shared" si="5"/>
        <v>4.7507270320622991E+18</v>
      </c>
      <c r="K48" s="18">
        <f t="shared" si="6"/>
        <v>0</v>
      </c>
      <c r="L48" s="13">
        <f t="shared" si="7"/>
        <v>0.47352035296476697</v>
      </c>
      <c r="M48" s="13">
        <f t="shared" si="12"/>
        <v>0</v>
      </c>
      <c r="N48" s="13">
        <f t="shared" si="8"/>
        <v>0</v>
      </c>
      <c r="O48" s="13">
        <f t="shared" si="9"/>
        <v>0.62554361799076053</v>
      </c>
      <c r="P48" s="13">
        <f t="shared" si="10"/>
        <v>0</v>
      </c>
      <c r="Q48" s="19"/>
    </row>
    <row r="49" spans="2:17" x14ac:dyDescent="0.25">
      <c r="B49">
        <v>720</v>
      </c>
      <c r="C49" s="13">
        <v>9.9099833235083992</v>
      </c>
      <c r="D49" s="13">
        <f t="shared" si="11"/>
        <v>0.99099833235083989</v>
      </c>
      <c r="E49" s="11">
        <f t="shared" si="0"/>
        <v>2.7499999999999993E-19</v>
      </c>
      <c r="F49" s="3">
        <f t="shared" si="1"/>
        <v>1.7187499999999998</v>
      </c>
      <c r="G49" s="18">
        <f t="shared" si="2"/>
        <v>3.6036302994576005E+18</v>
      </c>
      <c r="H49" s="18">
        <f t="shared" si="3"/>
        <v>3.6036302994576005E+18</v>
      </c>
      <c r="I49" s="18">
        <f t="shared" si="4"/>
        <v>0</v>
      </c>
      <c r="J49" s="18">
        <f t="shared" si="5"/>
        <v>3.6036302994576005E+18</v>
      </c>
      <c r="K49" s="18">
        <f t="shared" si="6"/>
        <v>0</v>
      </c>
      <c r="L49" s="13">
        <f t="shared" si="7"/>
        <v>0.34522778268803789</v>
      </c>
      <c r="M49" s="13">
        <f t="shared" si="12"/>
        <v>0</v>
      </c>
      <c r="N49" s="13">
        <f t="shared" si="8"/>
        <v>0</v>
      </c>
      <c r="O49" s="13">
        <f t="shared" si="9"/>
        <v>0.46054395227068112</v>
      </c>
      <c r="P49" s="13">
        <f t="shared" si="10"/>
        <v>0</v>
      </c>
      <c r="Q49" s="19"/>
    </row>
    <row r="50" spans="2:17" x14ac:dyDescent="0.25">
      <c r="B50">
        <v>730</v>
      </c>
      <c r="C50" s="13">
        <v>11.3479616241291</v>
      </c>
      <c r="D50" s="13">
        <f t="shared" si="11"/>
        <v>1.1347961624129099</v>
      </c>
      <c r="E50" s="11">
        <f t="shared" si="0"/>
        <v>2.7123287671232875E-19</v>
      </c>
      <c r="F50" s="3">
        <f t="shared" si="1"/>
        <v>1.6952054794520548</v>
      </c>
      <c r="G50" s="18">
        <f t="shared" si="2"/>
        <v>4.1838444371789107E+18</v>
      </c>
      <c r="H50" s="18">
        <f t="shared" si="3"/>
        <v>4.1838444371789107E+18</v>
      </c>
      <c r="I50" s="18">
        <f t="shared" si="4"/>
        <v>0</v>
      </c>
      <c r="J50" s="18">
        <f t="shared" si="5"/>
        <v>4.1838444371789107E+18</v>
      </c>
      <c r="K50" s="18">
        <f t="shared" si="6"/>
        <v>0</v>
      </c>
      <c r="L50" s="13">
        <f t="shared" si="7"/>
        <v>0.38505123927044915</v>
      </c>
      <c r="M50" s="13">
        <f t="shared" si="12"/>
        <v>0</v>
      </c>
      <c r="N50" s="13">
        <f t="shared" si="8"/>
        <v>0</v>
      </c>
      <c r="O50" s="13">
        <f t="shared" si="9"/>
        <v>0.51893426126017428</v>
      </c>
      <c r="P50" s="13">
        <f t="shared" si="10"/>
        <v>0</v>
      </c>
      <c r="Q50" s="19"/>
    </row>
    <row r="51" spans="2:17" x14ac:dyDescent="0.25">
      <c r="B51">
        <v>740</v>
      </c>
      <c r="C51" s="13">
        <v>12.263038724524092</v>
      </c>
      <c r="D51" s="13">
        <f t="shared" si="11"/>
        <v>1.2263038724524091</v>
      </c>
      <c r="E51" s="11">
        <f t="shared" si="0"/>
        <v>2.6756756756756756E-19</v>
      </c>
      <c r="F51" s="3">
        <f t="shared" si="1"/>
        <v>1.6722972972972974</v>
      </c>
      <c r="G51" s="18">
        <f t="shared" si="2"/>
        <v>4.5831558869433472E+18</v>
      </c>
      <c r="H51" s="18">
        <f t="shared" si="3"/>
        <v>4.5831558869433472E+18</v>
      </c>
      <c r="I51" s="18">
        <f t="shared" si="4"/>
        <v>0</v>
      </c>
      <c r="J51" s="18">
        <f t="shared" si="5"/>
        <v>4.5831558869433472E+18</v>
      </c>
      <c r="K51" s="18">
        <f t="shared" si="6"/>
        <v>0</v>
      </c>
      <c r="L51" s="13">
        <f t="shared" si="7"/>
        <v>0.40500233751216125</v>
      </c>
      <c r="M51" s="13">
        <f t="shared" si="12"/>
        <v>0</v>
      </c>
      <c r="N51" s="13">
        <f t="shared" si="8"/>
        <v>0</v>
      </c>
      <c r="O51" s="13">
        <f t="shared" si="9"/>
        <v>0.55166332589434841</v>
      </c>
      <c r="P51" s="13">
        <f t="shared" si="10"/>
        <v>0</v>
      </c>
      <c r="Q51" s="19"/>
    </row>
    <row r="52" spans="2:17" x14ac:dyDescent="0.25">
      <c r="B52">
        <v>750</v>
      </c>
      <c r="C52" s="13">
        <v>12.409853292279772</v>
      </c>
      <c r="D52" s="13">
        <f t="shared" si="11"/>
        <v>1.2409853292279771</v>
      </c>
      <c r="E52" s="11">
        <f t="shared" si="0"/>
        <v>2.64E-19</v>
      </c>
      <c r="F52" s="3">
        <f t="shared" si="1"/>
        <v>1.6500000000000001</v>
      </c>
      <c r="G52" s="18">
        <f t="shared" si="2"/>
        <v>4.7007020046514289E+18</v>
      </c>
      <c r="H52" s="18">
        <f t="shared" si="3"/>
        <v>4.7007020046514289E+18</v>
      </c>
      <c r="I52" s="18">
        <f t="shared" si="4"/>
        <v>0</v>
      </c>
      <c r="J52" s="18">
        <f t="shared" si="5"/>
        <v>4.7007020046514289E+18</v>
      </c>
      <c r="K52" s="18">
        <f t="shared" si="6"/>
        <v>0</v>
      </c>
      <c r="L52" s="13">
        <f t="shared" si="7"/>
        <v>0.39861952999444117</v>
      </c>
      <c r="M52" s="13">
        <f t="shared" si="12"/>
        <v>0</v>
      </c>
      <c r="N52" s="13">
        <f t="shared" si="8"/>
        <v>0</v>
      </c>
      <c r="O52" s="13">
        <f t="shared" si="9"/>
        <v>0.54904199414328692</v>
      </c>
      <c r="P52" s="13">
        <f t="shared" si="10"/>
        <v>0</v>
      </c>
      <c r="Q52" s="19"/>
    </row>
    <row r="53" spans="2:17" x14ac:dyDescent="0.25">
      <c r="B53">
        <v>760</v>
      </c>
      <c r="C53" s="13">
        <v>2.6752429866932261</v>
      </c>
      <c r="D53" s="13">
        <f t="shared" si="11"/>
        <v>0.26752429866932259</v>
      </c>
      <c r="E53" s="11">
        <f t="shared" si="0"/>
        <v>2.6052631578947365E-19</v>
      </c>
      <c r="F53" s="3">
        <f t="shared" si="1"/>
        <v>1.6282894736842104</v>
      </c>
      <c r="G53" s="18">
        <f t="shared" si="2"/>
        <v>1.0268609443872989E+18</v>
      </c>
      <c r="H53" s="18">
        <f t="shared" si="3"/>
        <v>1.0268609443872989E+18</v>
      </c>
      <c r="I53" s="18">
        <f t="shared" si="4"/>
        <v>0</v>
      </c>
      <c r="J53" s="18">
        <f t="shared" si="5"/>
        <v>1.0268609443872989E+18</v>
      </c>
      <c r="K53" s="18">
        <f t="shared" si="6"/>
        <v>0</v>
      </c>
      <c r="L53" s="13">
        <f t="shared" si="7"/>
        <v>8.3510817435118609E-2</v>
      </c>
      <c r="M53" s="13">
        <f t="shared" si="12"/>
        <v>0</v>
      </c>
      <c r="N53" s="13">
        <f t="shared" si="8"/>
        <v>0</v>
      </c>
      <c r="O53" s="13">
        <f t="shared" si="9"/>
        <v>0.11637036765551217</v>
      </c>
      <c r="P53" s="13">
        <f t="shared" si="10"/>
        <v>0</v>
      </c>
      <c r="Q53" s="19"/>
    </row>
    <row r="54" spans="2:17" x14ac:dyDescent="0.25">
      <c r="B54">
        <v>770</v>
      </c>
      <c r="C54" s="13">
        <v>11.672763715807761</v>
      </c>
      <c r="D54" s="13">
        <f t="shared" si="11"/>
        <v>1.1672763715807761</v>
      </c>
      <c r="E54" s="11">
        <f t="shared" si="0"/>
        <v>2.5714285714285712E-19</v>
      </c>
      <c r="F54" s="3">
        <f t="shared" si="1"/>
        <v>1.6071428571428572</v>
      </c>
      <c r="G54" s="18">
        <f t="shared" si="2"/>
        <v>4.5394081117030185E+18</v>
      </c>
      <c r="H54" s="18">
        <f t="shared" si="3"/>
        <v>4.5394081117030185E+18</v>
      </c>
      <c r="I54" s="18">
        <f t="shared" si="4"/>
        <v>0</v>
      </c>
      <c r="J54" s="18">
        <f t="shared" si="5"/>
        <v>4.5394081117030185E+18</v>
      </c>
      <c r="K54" s="18">
        <f t="shared" si="6"/>
        <v>0</v>
      </c>
      <c r="L54" s="13">
        <f t="shared" si="7"/>
        <v>0.35381443796359519</v>
      </c>
      <c r="M54" s="13">
        <f t="shared" si="12"/>
        <v>0</v>
      </c>
      <c r="N54" s="13">
        <f t="shared" si="8"/>
        <v>0</v>
      </c>
      <c r="O54" s="13">
        <f t="shared" si="9"/>
        <v>0.49907549753809177</v>
      </c>
      <c r="P54" s="13">
        <f t="shared" si="10"/>
        <v>0</v>
      </c>
      <c r="Q54" s="19"/>
    </row>
    <row r="55" spans="2:17" x14ac:dyDescent="0.25">
      <c r="B55">
        <v>780</v>
      </c>
      <c r="C55" s="13">
        <v>11.700919934281453</v>
      </c>
      <c r="D55" s="13">
        <f t="shared" si="11"/>
        <v>1.1700919934281453</v>
      </c>
      <c r="E55" s="11">
        <f t="shared" si="0"/>
        <v>2.5384615384615381E-19</v>
      </c>
      <c r="F55" s="3">
        <f t="shared" si="1"/>
        <v>1.5865384615384615</v>
      </c>
      <c r="G55" s="18">
        <f t="shared" si="2"/>
        <v>4.6094533074442092E+18</v>
      </c>
      <c r="H55" s="18">
        <f t="shared" si="3"/>
        <v>4.6094533074442092E+18</v>
      </c>
      <c r="I55" s="18">
        <f t="shared" si="4"/>
        <v>0</v>
      </c>
      <c r="J55" s="18">
        <f t="shared" si="5"/>
        <v>4.6094533074442092E+18</v>
      </c>
      <c r="K55" s="18">
        <f t="shared" si="6"/>
        <v>0</v>
      </c>
      <c r="L55" s="13">
        <f t="shared" si="7"/>
        <v>0.34407796073414298</v>
      </c>
      <c r="M55" s="13">
        <f t="shared" si="12"/>
        <v>0</v>
      </c>
      <c r="N55" s="13">
        <f t="shared" si="8"/>
        <v>0</v>
      </c>
      <c r="O55" s="13">
        <f t="shared" si="9"/>
        <v>0.49158046657235765</v>
      </c>
      <c r="P55" s="13">
        <f t="shared" si="10"/>
        <v>0</v>
      </c>
      <c r="Q55" s="19"/>
    </row>
    <row r="56" spans="2:17" x14ac:dyDescent="0.25">
      <c r="B56">
        <v>790</v>
      </c>
      <c r="C56" s="13">
        <v>10.970869412427867</v>
      </c>
      <c r="D56" s="13">
        <f t="shared" si="11"/>
        <v>1.0970869412427866</v>
      </c>
      <c r="E56" s="11">
        <f t="shared" si="0"/>
        <v>2.5063291139240504E-19</v>
      </c>
      <c r="F56" s="3">
        <f t="shared" si="1"/>
        <v>1.5664556962025316</v>
      </c>
      <c r="G56" s="18">
        <f t="shared" si="2"/>
        <v>4.3772660786959672E+18</v>
      </c>
      <c r="H56" s="18">
        <f t="shared" si="3"/>
        <v>4.3772660786959672E+18</v>
      </c>
      <c r="I56" s="18">
        <f t="shared" si="4"/>
        <v>0</v>
      </c>
      <c r="J56" s="18">
        <f t="shared" si="5"/>
        <v>4.3772660786959672E+18</v>
      </c>
      <c r="K56" s="18">
        <f t="shared" si="6"/>
        <v>0</v>
      </c>
      <c r="L56" s="13">
        <f t="shared" si="7"/>
        <v>0.31268085994046929</v>
      </c>
      <c r="M56" s="13">
        <f t="shared" si="12"/>
        <v>0</v>
      </c>
      <c r="N56" s="13">
        <f t="shared" si="8"/>
        <v>0</v>
      </c>
      <c r="O56" s="13">
        <f t="shared" si="9"/>
        <v>0.45275337445874025</v>
      </c>
      <c r="P56" s="13">
        <f t="shared" si="10"/>
        <v>0</v>
      </c>
      <c r="Q56" s="19"/>
    </row>
    <row r="57" spans="2:17" x14ac:dyDescent="0.25">
      <c r="B57">
        <v>800</v>
      </c>
      <c r="C57" s="13">
        <v>10.784837254655258</v>
      </c>
      <c r="D57" s="13">
        <f t="shared" si="11"/>
        <v>1.0784837254655257</v>
      </c>
      <c r="E57" s="11">
        <f t="shared" si="0"/>
        <v>2.4749999999999998E-19</v>
      </c>
      <c r="F57" s="3">
        <f t="shared" si="1"/>
        <v>1.546875</v>
      </c>
      <c r="G57" s="18">
        <f t="shared" si="2"/>
        <v>4.3575100018809124E+18</v>
      </c>
      <c r="H57" s="18">
        <f t="shared" si="3"/>
        <v>4.3575100018809124E+18</v>
      </c>
      <c r="I57" s="18">
        <f t="shared" si="4"/>
        <v>0</v>
      </c>
      <c r="J57" s="18">
        <f t="shared" si="5"/>
        <v>4.3575100018809124E+18</v>
      </c>
      <c r="K57" s="18">
        <f t="shared" si="6"/>
        <v>0</v>
      </c>
      <c r="L57" s="13">
        <f t="shared" si="7"/>
        <v>0.29761793312846624</v>
      </c>
      <c r="M57" s="13">
        <f t="shared" si="12"/>
        <v>0</v>
      </c>
      <c r="N57" s="13">
        <f t="shared" si="8"/>
        <v>0</v>
      </c>
      <c r="O57" s="13">
        <f t="shared" si="9"/>
        <v>0.43705825318865543</v>
      </c>
      <c r="P57" s="13">
        <f t="shared" si="10"/>
        <v>0</v>
      </c>
      <c r="Q57" s="19"/>
    </row>
    <row r="58" spans="2:17" x14ac:dyDescent="0.25">
      <c r="B58">
        <v>810</v>
      </c>
      <c r="C58" s="13">
        <v>10.617911102275514</v>
      </c>
      <c r="D58" s="13">
        <f t="shared" si="11"/>
        <v>1.0617911102275515</v>
      </c>
      <c r="E58" s="11">
        <f t="shared" si="0"/>
        <v>2.4444444444444443E-19</v>
      </c>
      <c r="F58" s="3">
        <f t="shared" si="1"/>
        <v>1.5277777777777777</v>
      </c>
      <c r="G58" s="18">
        <f t="shared" si="2"/>
        <v>4.3436909054763474E+18</v>
      </c>
      <c r="H58" s="18">
        <f t="shared" si="3"/>
        <v>4.3436909054763474E+18</v>
      </c>
      <c r="I58" s="18">
        <f t="shared" si="4"/>
        <v>0</v>
      </c>
      <c r="J58" s="18">
        <f t="shared" si="5"/>
        <v>4.3436909054763474E+18</v>
      </c>
      <c r="K58" s="18">
        <f t="shared" si="6"/>
        <v>0</v>
      </c>
      <c r="L58" s="13">
        <f t="shared" si="7"/>
        <v>0.28340169996619002</v>
      </c>
      <c r="M58" s="13">
        <f t="shared" si="12"/>
        <v>0</v>
      </c>
      <c r="N58" s="13">
        <f t="shared" si="8"/>
        <v>0</v>
      </c>
      <c r="O58" s="13">
        <f t="shared" si="9"/>
        <v>0.4223998089414332</v>
      </c>
      <c r="P58" s="13">
        <f t="shared" si="10"/>
        <v>0</v>
      </c>
      <c r="Q58" s="19"/>
    </row>
    <row r="59" spans="2:17" x14ac:dyDescent="0.25">
      <c r="B59">
        <v>820</v>
      </c>
      <c r="C59" s="13">
        <v>8.6668862778948945</v>
      </c>
      <c r="D59" s="13">
        <f t="shared" si="11"/>
        <v>0.86668862778948941</v>
      </c>
      <c r="E59" s="11">
        <f t="shared" si="0"/>
        <v>2.4146341463414633E-19</v>
      </c>
      <c r="F59" s="3">
        <f t="shared" si="1"/>
        <v>1.5091463414634145</v>
      </c>
      <c r="G59" s="18">
        <f t="shared" si="2"/>
        <v>3.5893165393302088E+18</v>
      </c>
      <c r="H59" s="18">
        <f t="shared" si="3"/>
        <v>3.5893165393302088E+18</v>
      </c>
      <c r="I59" s="18">
        <f t="shared" si="4"/>
        <v>0</v>
      </c>
      <c r="J59" s="18">
        <f t="shared" si="5"/>
        <v>3.5893165393302088E+18</v>
      </c>
      <c r="K59" s="18">
        <f t="shared" si="6"/>
        <v>0</v>
      </c>
      <c r="L59" s="13">
        <f t="shared" si="7"/>
        <v>0.22348310394151596</v>
      </c>
      <c r="M59" s="13">
        <f t="shared" si="12"/>
        <v>0</v>
      </c>
      <c r="N59" s="13">
        <f t="shared" si="8"/>
        <v>0</v>
      </c>
      <c r="O59" s="13">
        <f t="shared" si="9"/>
        <v>0.33834123320008264</v>
      </c>
      <c r="P59" s="13">
        <f t="shared" si="10"/>
        <v>0</v>
      </c>
      <c r="Q59" s="19"/>
    </row>
    <row r="60" spans="2:17" x14ac:dyDescent="0.25">
      <c r="B60">
        <v>830</v>
      </c>
      <c r="C60" s="13">
        <v>9.2112063157452333</v>
      </c>
      <c r="D60" s="13">
        <f t="shared" si="11"/>
        <v>0.92112063157452329</v>
      </c>
      <c r="E60" s="11">
        <f t="shared" si="0"/>
        <v>2.3855421686746986E-19</v>
      </c>
      <c r="F60" s="3">
        <f t="shared" si="1"/>
        <v>1.4909638554216866</v>
      </c>
      <c r="G60" s="18">
        <f t="shared" si="2"/>
        <v>3.8612632535699717E+18</v>
      </c>
      <c r="H60" s="18">
        <f t="shared" si="3"/>
        <v>3.8612632535699717E+18</v>
      </c>
      <c r="I60" s="18">
        <f t="shared" si="4"/>
        <v>0</v>
      </c>
      <c r="J60" s="18">
        <f t="shared" si="5"/>
        <v>3.8612632535699717E+18</v>
      </c>
      <c r="K60" s="18">
        <f t="shared" si="6"/>
        <v>0</v>
      </c>
      <c r="L60" s="13">
        <f t="shared" si="7"/>
        <v>0.22918225653478436</v>
      </c>
      <c r="M60" s="13">
        <f t="shared" si="12"/>
        <v>0</v>
      </c>
      <c r="N60" s="13">
        <f t="shared" si="8"/>
        <v>0</v>
      </c>
      <c r="O60" s="13">
        <f t="shared" si="9"/>
        <v>0.35274268064902348</v>
      </c>
      <c r="P60" s="13">
        <f t="shared" si="10"/>
        <v>0</v>
      </c>
      <c r="Q60" s="19"/>
    </row>
    <row r="61" spans="2:17" x14ac:dyDescent="0.25">
      <c r="B61">
        <v>840</v>
      </c>
      <c r="C61" s="13">
        <v>10.213668251331793</v>
      </c>
      <c r="D61" s="13">
        <f t="shared" si="11"/>
        <v>1.0213668251331793</v>
      </c>
      <c r="E61" s="11">
        <f t="shared" si="0"/>
        <v>2.3571428571428571E-19</v>
      </c>
      <c r="F61" s="3">
        <f t="shared" si="1"/>
        <v>1.4732142857142858</v>
      </c>
      <c r="G61" s="18">
        <f t="shared" si="2"/>
        <v>4.3330713793528822E+18</v>
      </c>
      <c r="H61" s="18">
        <f t="shared" si="3"/>
        <v>4.3330713793528822E+18</v>
      </c>
      <c r="I61" s="18">
        <f t="shared" si="4"/>
        <v>0</v>
      </c>
      <c r="J61" s="18">
        <f t="shared" si="5"/>
        <v>4.3330713793528822E+18</v>
      </c>
      <c r="K61" s="18">
        <f t="shared" si="6"/>
        <v>0</v>
      </c>
      <c r="L61" s="13">
        <f t="shared" si="7"/>
        <v>0.24488043395314285</v>
      </c>
      <c r="M61" s="13">
        <f t="shared" si="12"/>
        <v>0</v>
      </c>
      <c r="N61" s="13">
        <f t="shared" si="8"/>
        <v>0</v>
      </c>
      <c r="O61" s="13">
        <f t="shared" si="9"/>
        <v>0.38353871809243512</v>
      </c>
      <c r="P61" s="13">
        <f t="shared" si="10"/>
        <v>0</v>
      </c>
      <c r="Q61" s="19"/>
    </row>
    <row r="62" spans="2:17" x14ac:dyDescent="0.25">
      <c r="B62">
        <v>850</v>
      </c>
      <c r="C62" s="13">
        <v>8.9870627051100218</v>
      </c>
      <c r="D62" s="13">
        <f t="shared" si="11"/>
        <v>0.89870627051100216</v>
      </c>
      <c r="E62" s="11">
        <f t="shared" si="0"/>
        <v>2.329411764705882E-19</v>
      </c>
      <c r="F62" s="3">
        <f t="shared" si="1"/>
        <v>1.4558823529411764</v>
      </c>
      <c r="G62" s="18">
        <f t="shared" si="2"/>
        <v>3.8580824744159191E+18</v>
      </c>
      <c r="H62" s="18">
        <f t="shared" si="3"/>
        <v>3.8580824744159191E+18</v>
      </c>
      <c r="I62" s="18">
        <f t="shared" si="4"/>
        <v>0</v>
      </c>
      <c r="J62" s="18">
        <f t="shared" si="5"/>
        <v>3.8580824744159191E+18</v>
      </c>
      <c r="K62" s="18">
        <f t="shared" si="6"/>
        <v>0</v>
      </c>
      <c r="L62" s="13">
        <f t="shared" si="7"/>
        <v>0.20733789109566947</v>
      </c>
      <c r="M62" s="13">
        <f t="shared" si="12"/>
        <v>0</v>
      </c>
      <c r="N62" s="13">
        <f t="shared" si="8"/>
        <v>0</v>
      </c>
      <c r="O62" s="13">
        <f t="shared" si="9"/>
        <v>0.33079653027697892</v>
      </c>
      <c r="P62" s="13">
        <f t="shared" si="10"/>
        <v>0</v>
      </c>
      <c r="Q62" s="19"/>
    </row>
    <row r="63" spans="2:17" x14ac:dyDescent="0.25">
      <c r="B63">
        <v>860</v>
      </c>
      <c r="C63" s="13">
        <v>9.9367317310584049</v>
      </c>
      <c r="D63" s="13">
        <f t="shared" si="11"/>
        <v>0.99367317310584047</v>
      </c>
      <c r="E63" s="11">
        <f t="shared" si="0"/>
        <v>2.3023255813953488E-19</v>
      </c>
      <c r="F63" s="3">
        <f t="shared" si="1"/>
        <v>1.4389534883720931</v>
      </c>
      <c r="G63" s="18">
        <f t="shared" si="2"/>
        <v>4.3159541862172872E+18</v>
      </c>
      <c r="H63" s="18">
        <f t="shared" si="3"/>
        <v>4.3159541862172872E+18</v>
      </c>
      <c r="I63" s="18">
        <f t="shared" si="4"/>
        <v>0</v>
      </c>
      <c r="J63" s="18">
        <f t="shared" si="5"/>
        <v>4.3159541862172872E+18</v>
      </c>
      <c r="K63" s="18">
        <f t="shared" si="6"/>
        <v>0</v>
      </c>
      <c r="L63" s="13">
        <f t="shared" si="7"/>
        <v>0.22025418293570262</v>
      </c>
      <c r="M63" s="13">
        <f t="shared" si="12"/>
        <v>0</v>
      </c>
      <c r="N63" s="13">
        <f t="shared" si="8"/>
        <v>0</v>
      </c>
      <c r="O63" s="13">
        <f t="shared" si="9"/>
        <v>0.35836471689465582</v>
      </c>
      <c r="P63" s="13">
        <f t="shared" si="10"/>
        <v>0</v>
      </c>
      <c r="Q63" s="19"/>
    </row>
    <row r="64" spans="2:17" x14ac:dyDescent="0.25">
      <c r="B64">
        <v>870</v>
      </c>
      <c r="C64" s="13">
        <v>9.7294818515074084</v>
      </c>
      <c r="D64" s="13">
        <f t="shared" si="11"/>
        <v>0.97294818515074089</v>
      </c>
      <c r="E64" s="11">
        <f t="shared" si="0"/>
        <v>2.2758620689655171E-19</v>
      </c>
      <c r="F64" s="3">
        <f t="shared" si="1"/>
        <v>1.4224137931034482</v>
      </c>
      <c r="G64" s="18">
        <f t="shared" si="2"/>
        <v>4.2750753589956797E+18</v>
      </c>
      <c r="H64" s="18">
        <f t="shared" si="3"/>
        <v>4.2750753589956797E+18</v>
      </c>
      <c r="I64" s="18">
        <f t="shared" si="4"/>
        <v>0</v>
      </c>
      <c r="J64" s="18">
        <f t="shared" si="5"/>
        <v>4.2750753589956797E+18</v>
      </c>
      <c r="K64" s="18">
        <f t="shared" si="6"/>
        <v>0</v>
      </c>
      <c r="L64" s="13">
        <f t="shared" si="7"/>
        <v>0.20685468081871503</v>
      </c>
      <c r="M64" s="13">
        <f t="shared" si="12"/>
        <v>0</v>
      </c>
      <c r="N64" s="13">
        <f t="shared" si="8"/>
        <v>0</v>
      </c>
      <c r="O64" s="13">
        <f t="shared" si="9"/>
        <v>0.34365709230657676</v>
      </c>
      <c r="P64" s="13">
        <f t="shared" si="10"/>
        <v>0</v>
      </c>
      <c r="Q64" s="19"/>
    </row>
    <row r="65" spans="2:17" x14ac:dyDescent="0.25">
      <c r="B65">
        <v>880</v>
      </c>
      <c r="C65" s="13">
        <v>9.4481207826167299</v>
      </c>
      <c r="D65" s="13">
        <f t="shared" si="11"/>
        <v>0.94481207826167302</v>
      </c>
      <c r="E65" s="11">
        <f t="shared" si="0"/>
        <v>2.2499999999999996E-19</v>
      </c>
      <c r="F65" s="3">
        <f t="shared" si="1"/>
        <v>1.4062499999999998</v>
      </c>
      <c r="G65" s="18">
        <f t="shared" si="2"/>
        <v>4.1991647922741033E+18</v>
      </c>
      <c r="H65" s="18">
        <f t="shared" si="3"/>
        <v>4.1991647922741033E+18</v>
      </c>
      <c r="I65" s="18">
        <f t="shared" si="4"/>
        <v>0</v>
      </c>
      <c r="J65" s="18">
        <f t="shared" si="5"/>
        <v>4.1991647922741033E+18</v>
      </c>
      <c r="K65" s="18">
        <f t="shared" si="6"/>
        <v>0</v>
      </c>
      <c r="L65" s="13">
        <f t="shared" si="7"/>
        <v>0.19232174748615374</v>
      </c>
      <c r="M65" s="13">
        <f t="shared" si="12"/>
        <v>0</v>
      </c>
      <c r="N65" s="13">
        <f t="shared" si="8"/>
        <v>0</v>
      </c>
      <c r="O65" s="13">
        <f t="shared" si="9"/>
        <v>0.32669502083892504</v>
      </c>
      <c r="P65" s="13">
        <f t="shared" si="10"/>
        <v>0</v>
      </c>
      <c r="Q65" s="19"/>
    </row>
    <row r="66" spans="2:17" x14ac:dyDescent="0.25">
      <c r="B66">
        <v>890</v>
      </c>
      <c r="C66" s="13">
        <v>9.2908481908565346</v>
      </c>
      <c r="D66" s="13">
        <f t="shared" si="11"/>
        <v>0.92908481908565343</v>
      </c>
      <c r="E66" s="11">
        <f t="shared" si="0"/>
        <v>2.2247191011235954E-19</v>
      </c>
      <c r="F66" s="3">
        <f t="shared" si="1"/>
        <v>1.3904494382022472</v>
      </c>
      <c r="G66" s="18">
        <f t="shared" si="2"/>
        <v>4.1761893383143009E+18</v>
      </c>
      <c r="H66" s="18">
        <f t="shared" si="3"/>
        <v>4.1761893383143009E+18</v>
      </c>
      <c r="I66" s="18">
        <f t="shared" si="4"/>
        <v>0</v>
      </c>
      <c r="J66" s="18">
        <f t="shared" si="5"/>
        <v>4.1761893383143009E+18</v>
      </c>
      <c r="K66" s="18">
        <f t="shared" si="6"/>
        <v>0</v>
      </c>
      <c r="L66" s="13">
        <f t="shared" si="7"/>
        <v>0.1807116896597307</v>
      </c>
      <c r="M66" s="13">
        <f t="shared" si="12"/>
        <v>0</v>
      </c>
      <c r="N66" s="13">
        <f t="shared" si="8"/>
        <v>0</v>
      </c>
      <c r="O66" s="13">
        <f t="shared" si="9"/>
        <v>0.31434974848578834</v>
      </c>
      <c r="P66" s="13">
        <f t="shared" si="10"/>
        <v>0</v>
      </c>
      <c r="Q66" s="19"/>
    </row>
    <row r="67" spans="2:17" x14ac:dyDescent="0.25">
      <c r="B67">
        <v>900</v>
      </c>
      <c r="C67" s="13">
        <v>7.4674313709156133</v>
      </c>
      <c r="D67" s="13">
        <f t="shared" si="11"/>
        <v>0.74674313709156137</v>
      </c>
      <c r="E67" s="11">
        <f t="shared" si="0"/>
        <v>2.1999999999999998E-19</v>
      </c>
      <c r="F67" s="3">
        <f t="shared" si="1"/>
        <v>1.375</v>
      </c>
      <c r="G67" s="18">
        <f t="shared" si="2"/>
        <v>3.3942869867798246E+18</v>
      </c>
      <c r="H67" s="18">
        <f t="shared" si="3"/>
        <v>3.3942869867798246E+18</v>
      </c>
      <c r="I67" s="18">
        <f t="shared" si="4"/>
        <v>0</v>
      </c>
      <c r="J67" s="18">
        <f t="shared" si="5"/>
        <v>3.3942869867798246E+18</v>
      </c>
      <c r="K67" s="18">
        <f t="shared" si="6"/>
        <v>0</v>
      </c>
      <c r="L67" s="13">
        <f t="shared" si="7"/>
        <v>0.13848690906061678</v>
      </c>
      <c r="M67" s="13">
        <f t="shared" si="12"/>
        <v>0</v>
      </c>
      <c r="N67" s="13">
        <f t="shared" si="8"/>
        <v>0</v>
      </c>
      <c r="O67" s="13">
        <f t="shared" si="9"/>
        <v>0.24710409263757119</v>
      </c>
      <c r="P67" s="13">
        <f t="shared" si="10"/>
        <v>0</v>
      </c>
      <c r="Q67" s="19"/>
    </row>
    <row r="68" spans="2:17" x14ac:dyDescent="0.25">
      <c r="B68">
        <v>910</v>
      </c>
      <c r="C68" s="13">
        <v>6.2815517835575756</v>
      </c>
      <c r="D68" s="13">
        <f t="shared" si="11"/>
        <v>0.62815517835575752</v>
      </c>
      <c r="E68" s="11">
        <f t="shared" si="0"/>
        <v>2.1758241758241756E-19</v>
      </c>
      <c r="F68" s="3">
        <f t="shared" si="1"/>
        <v>1.3598901098901099</v>
      </c>
      <c r="G68" s="18">
        <f t="shared" si="2"/>
        <v>2.8869758197158554E+18</v>
      </c>
      <c r="H68" s="18">
        <f t="shared" si="3"/>
        <v>2.8869758197158554E+18</v>
      </c>
      <c r="I68" s="18">
        <f t="shared" si="4"/>
        <v>0</v>
      </c>
      <c r="J68" s="18">
        <f t="shared" si="5"/>
        <v>2.8869758197158554E+18</v>
      </c>
      <c r="K68" s="18">
        <f t="shared" si="6"/>
        <v>0</v>
      </c>
      <c r="L68" s="13">
        <f t="shared" si="7"/>
        <v>0.11080911146267619</v>
      </c>
      <c r="M68" s="13">
        <f t="shared" si="12"/>
        <v>0</v>
      </c>
      <c r="N68" s="13">
        <f t="shared" si="8"/>
        <v>0</v>
      </c>
      <c r="O68" s="13">
        <f t="shared" si="9"/>
        <v>0.20319233769358358</v>
      </c>
      <c r="P68" s="13">
        <f t="shared" si="10"/>
        <v>0</v>
      </c>
      <c r="Q68" s="19"/>
    </row>
    <row r="69" spans="2:17" x14ac:dyDescent="0.25">
      <c r="B69">
        <v>920</v>
      </c>
      <c r="C69" s="13">
        <v>7.4829172910761432</v>
      </c>
      <c r="D69" s="13">
        <f t="shared" si="11"/>
        <v>0.74829172910761432</v>
      </c>
      <c r="E69" s="11">
        <f t="shared" ref="E69:E132" si="13">h*c_/(lambda_nm*0.000000001)</f>
        <v>2.1521739130434779E-19</v>
      </c>
      <c r="F69" s="3">
        <f t="shared" ref="F69:F132" si="14">E_photon/q</f>
        <v>1.3451086956521738</v>
      </c>
      <c r="G69" s="18">
        <f t="shared" ref="G69:G132" si="15">I_lambda/E_photon</f>
        <v>3.4769110645404308E+18</v>
      </c>
      <c r="H69" s="18">
        <f t="shared" ref="H69:H132" si="16">IF(E_photon&gt;Eg_1.12eV,phi,0)</f>
        <v>3.4769110645404308E+18</v>
      </c>
      <c r="I69" s="18">
        <f t="shared" ref="I69:I132" si="17">IF(E_photon&gt;Eg_2.0eV,phi,0)</f>
        <v>0</v>
      </c>
      <c r="J69" s="18">
        <f t="shared" ref="J69:J132" si="18">IF(E_photon&gt;Eg_2,phi,0)</f>
        <v>3.4769110645404308E+18</v>
      </c>
      <c r="K69" s="18">
        <f t="shared" ref="K69:K132" si="19">IF(E_photon&gt;Eg_3.1eV,phi,0)</f>
        <v>0</v>
      </c>
      <c r="L69" s="13">
        <f t="shared" ref="L69:L132" si="20">(E_photon-Eg_1.12eV)*Phi_1.12eV</f>
        <v>0.12522926634196913</v>
      </c>
      <c r="M69" s="13">
        <f t="shared" si="12"/>
        <v>0</v>
      </c>
      <c r="N69" s="13">
        <f t="shared" ref="N69:N132" si="21">(E_photon-Eg_1)*Phi_2.0eV</f>
        <v>0</v>
      </c>
      <c r="O69" s="13">
        <f t="shared" ref="O69:O132" si="22">(E_photon-Eg_2)*Phi_0.9eV</f>
        <v>0.23649042040726292</v>
      </c>
      <c r="P69" s="13">
        <f t="shared" ref="P69:P132" si="23">(E_photon-Eg_3.1eV)*Phi_3.1eV</f>
        <v>0</v>
      </c>
      <c r="Q69" s="19"/>
    </row>
    <row r="70" spans="2:17" x14ac:dyDescent="0.25">
      <c r="B70">
        <v>930</v>
      </c>
      <c r="C70" s="13">
        <v>4.3451078580294054</v>
      </c>
      <c r="D70" s="13">
        <f t="shared" ref="D70:D133" si="24">C70/10</f>
        <v>0.43451078580294056</v>
      </c>
      <c r="E70" s="11">
        <f t="shared" si="13"/>
        <v>2.1290322580645159E-19</v>
      </c>
      <c r="F70" s="3">
        <f t="shared" si="14"/>
        <v>1.3306451612903225</v>
      </c>
      <c r="G70" s="18">
        <f t="shared" si="15"/>
        <v>2.0408839939229028E+18</v>
      </c>
      <c r="H70" s="18">
        <f t="shared" si="16"/>
        <v>2.0408839939229028E+18</v>
      </c>
      <c r="I70" s="18">
        <f t="shared" si="17"/>
        <v>0</v>
      </c>
      <c r="J70" s="18">
        <f t="shared" si="18"/>
        <v>2.0408839939229028E+18</v>
      </c>
      <c r="K70" s="18">
        <f t="shared" si="19"/>
        <v>0</v>
      </c>
      <c r="L70" s="13">
        <f t="shared" si="20"/>
        <v>6.8784374091956355E-2</v>
      </c>
      <c r="M70" s="13">
        <f t="shared" ref="M70:M133" si="25">IF(E_photon&gt;Eg_2.0eV,phi*(E_photon-Eg_2.0eV),0)</f>
        <v>0</v>
      </c>
      <c r="N70" s="13">
        <f t="shared" si="21"/>
        <v>0</v>
      </c>
      <c r="O70" s="13">
        <f t="shared" si="22"/>
        <v>0.13409266189748925</v>
      </c>
      <c r="P70" s="13">
        <f t="shared" si="23"/>
        <v>0</v>
      </c>
      <c r="Q70" s="19"/>
    </row>
    <row r="71" spans="2:17" x14ac:dyDescent="0.25">
      <c r="B71">
        <v>940</v>
      </c>
      <c r="C71" s="13">
        <v>4.7444233707402317</v>
      </c>
      <c r="D71" s="13">
        <f t="shared" si="24"/>
        <v>0.47444233707402317</v>
      </c>
      <c r="E71" s="11">
        <f t="shared" si="13"/>
        <v>2.1063829787234039E-19</v>
      </c>
      <c r="F71" s="3">
        <f t="shared" si="14"/>
        <v>1.3164893617021274</v>
      </c>
      <c r="G71" s="18">
        <f t="shared" si="15"/>
        <v>2.2524030143918277E+18</v>
      </c>
      <c r="H71" s="18">
        <f t="shared" si="16"/>
        <v>2.2524030143918277E+18</v>
      </c>
      <c r="I71" s="18">
        <f t="shared" si="17"/>
        <v>0</v>
      </c>
      <c r="J71" s="18">
        <f t="shared" si="18"/>
        <v>2.2524030143918277E+18</v>
      </c>
      <c r="K71" s="18">
        <f t="shared" si="19"/>
        <v>0</v>
      </c>
      <c r="L71" s="13">
        <f t="shared" si="20"/>
        <v>7.0811716895007662E-2</v>
      </c>
      <c r="M71" s="13">
        <f t="shared" si="25"/>
        <v>0</v>
      </c>
      <c r="N71" s="13">
        <f t="shared" si="21"/>
        <v>0</v>
      </c>
      <c r="O71" s="13">
        <f t="shared" si="22"/>
        <v>0.14288861335554615</v>
      </c>
      <c r="P71" s="13">
        <f t="shared" si="23"/>
        <v>0</v>
      </c>
      <c r="Q71" s="19"/>
    </row>
    <row r="72" spans="2:17" x14ac:dyDescent="0.25">
      <c r="B72">
        <v>950</v>
      </c>
      <c r="C72" s="13">
        <v>1.4808159758699611</v>
      </c>
      <c r="D72" s="13">
        <f t="shared" si="24"/>
        <v>0.1480815975869961</v>
      </c>
      <c r="E72" s="11">
        <f t="shared" si="13"/>
        <v>2.0842105263157893E-19</v>
      </c>
      <c r="F72" s="3">
        <f t="shared" si="14"/>
        <v>1.3026315789473684</v>
      </c>
      <c r="G72" s="18">
        <f t="shared" si="15"/>
        <v>7.1049251367498138E+17</v>
      </c>
      <c r="H72" s="18">
        <f t="shared" si="16"/>
        <v>7.1049251367498138E+17</v>
      </c>
      <c r="I72" s="18">
        <f t="shared" si="17"/>
        <v>0</v>
      </c>
      <c r="J72" s="18">
        <f t="shared" si="18"/>
        <v>7.1049251367498138E+17</v>
      </c>
      <c r="K72" s="18">
        <f t="shared" si="19"/>
        <v>0</v>
      </c>
      <c r="L72" s="13">
        <f t="shared" si="20"/>
        <v>2.0761339136439443E-2</v>
      </c>
      <c r="M72" s="13">
        <f t="shared" si="25"/>
        <v>0</v>
      </c>
      <c r="N72" s="13">
        <f t="shared" si="21"/>
        <v>0</v>
      </c>
      <c r="O72" s="13">
        <f t="shared" si="22"/>
        <v>4.3497099574038849E-2</v>
      </c>
      <c r="P72" s="13">
        <f t="shared" si="23"/>
        <v>0</v>
      </c>
      <c r="Q72" s="19"/>
    </row>
    <row r="73" spans="2:17" x14ac:dyDescent="0.25">
      <c r="B73">
        <v>960</v>
      </c>
      <c r="C73" s="13">
        <v>4.2300695939797492</v>
      </c>
      <c r="D73" s="13">
        <f t="shared" si="24"/>
        <v>0.42300695939797495</v>
      </c>
      <c r="E73" s="11">
        <f t="shared" si="13"/>
        <v>2.0624999999999996E-19</v>
      </c>
      <c r="F73" s="3">
        <f t="shared" si="14"/>
        <v>1.2890624999999998</v>
      </c>
      <c r="G73" s="18">
        <f t="shared" si="15"/>
        <v>2.0509428334447273E+18</v>
      </c>
      <c r="H73" s="18">
        <f t="shared" si="16"/>
        <v>2.0509428334447273E+18</v>
      </c>
      <c r="I73" s="18">
        <f t="shared" si="17"/>
        <v>0</v>
      </c>
      <c r="J73" s="18">
        <f t="shared" si="18"/>
        <v>2.0509428334447273E+18</v>
      </c>
      <c r="K73" s="18">
        <f t="shared" si="19"/>
        <v>0</v>
      </c>
      <c r="L73" s="13">
        <f t="shared" si="20"/>
        <v>5.5478003644679787E-2</v>
      </c>
      <c r="M73" s="13">
        <f t="shared" si="25"/>
        <v>0</v>
      </c>
      <c r="N73" s="13">
        <f t="shared" si="21"/>
        <v>0</v>
      </c>
      <c r="O73" s="13">
        <f t="shared" si="22"/>
        <v>0.12110817431491107</v>
      </c>
      <c r="P73" s="13">
        <f t="shared" si="23"/>
        <v>0</v>
      </c>
      <c r="Q73" s="19"/>
    </row>
    <row r="74" spans="2:17" x14ac:dyDescent="0.25">
      <c r="B74">
        <v>970</v>
      </c>
      <c r="C74" s="13">
        <v>6.3815063591391832</v>
      </c>
      <c r="D74" s="13">
        <f t="shared" si="24"/>
        <v>0.6381506359139183</v>
      </c>
      <c r="E74" s="11">
        <f t="shared" si="13"/>
        <v>2.0412371134020618E-19</v>
      </c>
      <c r="F74" s="3">
        <f t="shared" si="14"/>
        <v>1.2757731958762886</v>
      </c>
      <c r="G74" s="18">
        <f t="shared" si="15"/>
        <v>3.1262935193762668E+18</v>
      </c>
      <c r="H74" s="18">
        <f t="shared" si="16"/>
        <v>3.1262935193762668E+18</v>
      </c>
      <c r="I74" s="18">
        <f t="shared" si="17"/>
        <v>0</v>
      </c>
      <c r="J74" s="18">
        <f t="shared" si="18"/>
        <v>3.1262935193762668E+18</v>
      </c>
      <c r="K74" s="18">
        <f t="shared" si="19"/>
        <v>0</v>
      </c>
      <c r="L74" s="13">
        <f t="shared" si="20"/>
        <v>7.7918837241691324E-2</v>
      </c>
      <c r="M74" s="13">
        <f t="shared" si="25"/>
        <v>0</v>
      </c>
      <c r="N74" s="13">
        <f t="shared" si="21"/>
        <v>0</v>
      </c>
      <c r="O74" s="13">
        <f t="shared" si="22"/>
        <v>0.17796022986173188</v>
      </c>
      <c r="P74" s="13">
        <f t="shared" si="23"/>
        <v>0</v>
      </c>
      <c r="Q74" s="19"/>
    </row>
    <row r="75" spans="2:17" x14ac:dyDescent="0.25">
      <c r="B75">
        <v>980</v>
      </c>
      <c r="C75" s="13">
        <v>6.0805364952400396</v>
      </c>
      <c r="D75" s="13">
        <f t="shared" si="24"/>
        <v>0.60805364952400398</v>
      </c>
      <c r="E75" s="11">
        <f t="shared" si="13"/>
        <v>2.0204081632653056E-19</v>
      </c>
      <c r="F75" s="3">
        <f t="shared" si="14"/>
        <v>1.2627551020408161</v>
      </c>
      <c r="G75" s="18">
        <f t="shared" si="15"/>
        <v>3.0095584673410304E+18</v>
      </c>
      <c r="H75" s="18">
        <f t="shared" si="16"/>
        <v>3.0095584673410304E+18</v>
      </c>
      <c r="I75" s="18">
        <f t="shared" si="17"/>
        <v>0</v>
      </c>
      <c r="J75" s="18">
        <f t="shared" si="18"/>
        <v>3.0095584673410304E+18</v>
      </c>
      <c r="K75" s="18">
        <f t="shared" si="19"/>
        <v>0</v>
      </c>
      <c r="L75" s="13">
        <f t="shared" si="20"/>
        <v>6.8740772176491299E-2</v>
      </c>
      <c r="M75" s="13">
        <f t="shared" si="25"/>
        <v>0</v>
      </c>
      <c r="N75" s="13">
        <f t="shared" si="21"/>
        <v>0</v>
      </c>
      <c r="O75" s="13">
        <f t="shared" si="22"/>
        <v>0.16504664313140427</v>
      </c>
      <c r="P75" s="13">
        <f t="shared" si="23"/>
        <v>0</v>
      </c>
      <c r="Q75" s="19"/>
    </row>
    <row r="76" spans="2:17" x14ac:dyDescent="0.25">
      <c r="B76">
        <v>990</v>
      </c>
      <c r="C76" s="13">
        <v>7.363555036332313</v>
      </c>
      <c r="D76" s="13">
        <f t="shared" si="24"/>
        <v>0.73635550363323132</v>
      </c>
      <c r="E76" s="11">
        <f t="shared" si="13"/>
        <v>1.9999999999999997E-19</v>
      </c>
      <c r="F76" s="3">
        <f t="shared" si="14"/>
        <v>1.2499999999999998</v>
      </c>
      <c r="G76" s="18">
        <f t="shared" si="15"/>
        <v>3.6817775181661573E+18</v>
      </c>
      <c r="H76" s="18">
        <f t="shared" si="16"/>
        <v>3.6817775181661573E+18</v>
      </c>
      <c r="I76" s="18">
        <f t="shared" si="17"/>
        <v>0</v>
      </c>
      <c r="J76" s="18">
        <f t="shared" si="18"/>
        <v>3.6817775181661573E+18</v>
      </c>
      <c r="K76" s="18">
        <f t="shared" si="19"/>
        <v>0</v>
      </c>
      <c r="L76" s="13">
        <f t="shared" si="20"/>
        <v>7.6580972377855952E-2</v>
      </c>
      <c r="M76" s="13">
        <f t="shared" si="25"/>
        <v>0</v>
      </c>
      <c r="N76" s="13">
        <f t="shared" si="21"/>
        <v>0</v>
      </c>
      <c r="O76" s="13">
        <f t="shared" si="22"/>
        <v>0.194397852959173</v>
      </c>
      <c r="P76" s="13">
        <f t="shared" si="23"/>
        <v>0</v>
      </c>
      <c r="Q76" s="19"/>
    </row>
    <row r="77" spans="2:17" x14ac:dyDescent="0.25">
      <c r="B77">
        <v>1000</v>
      </c>
      <c r="C77" s="13">
        <v>7.3942252028840132</v>
      </c>
      <c r="D77" s="13">
        <f t="shared" si="24"/>
        <v>0.73942252028840127</v>
      </c>
      <c r="E77" s="11">
        <f t="shared" si="13"/>
        <v>1.9799999999999995E-19</v>
      </c>
      <c r="F77" s="3">
        <f t="shared" si="14"/>
        <v>1.2374999999999998</v>
      </c>
      <c r="G77" s="18">
        <f t="shared" si="15"/>
        <v>3.7344571731737446E+18</v>
      </c>
      <c r="H77" s="18">
        <f t="shared" si="16"/>
        <v>3.7344571731737446E+18</v>
      </c>
      <c r="I77" s="18">
        <f t="shared" si="17"/>
        <v>0</v>
      </c>
      <c r="J77" s="18">
        <f t="shared" si="18"/>
        <v>3.7344571731737446E+18</v>
      </c>
      <c r="K77" s="18">
        <f t="shared" si="19"/>
        <v>0</v>
      </c>
      <c r="L77" s="13">
        <f t="shared" si="20"/>
        <v>7.0207794855666208E-2</v>
      </c>
      <c r="M77" s="13">
        <f t="shared" si="25"/>
        <v>0</v>
      </c>
      <c r="N77" s="13">
        <f t="shared" si="21"/>
        <v>0</v>
      </c>
      <c r="O77" s="13">
        <f t="shared" si="22"/>
        <v>0.18971042439722605</v>
      </c>
      <c r="P77" s="13">
        <f t="shared" si="23"/>
        <v>0</v>
      </c>
      <c r="Q77" s="19"/>
    </row>
    <row r="78" spans="2:17" x14ac:dyDescent="0.25">
      <c r="B78">
        <v>1010</v>
      </c>
      <c r="C78" s="13">
        <v>7.2315224832753211</v>
      </c>
      <c r="D78" s="13">
        <f t="shared" si="24"/>
        <v>0.72315224832753211</v>
      </c>
      <c r="E78" s="11">
        <f t="shared" si="13"/>
        <v>1.9603960396039602E-19</v>
      </c>
      <c r="F78" s="3">
        <f t="shared" si="14"/>
        <v>1.2252475247524752</v>
      </c>
      <c r="G78" s="18">
        <f t="shared" si="15"/>
        <v>3.6888069232869064E+18</v>
      </c>
      <c r="H78" s="18">
        <f t="shared" si="16"/>
        <v>3.6888069232869064E+18</v>
      </c>
      <c r="I78" s="18">
        <f t="shared" si="17"/>
        <v>0</v>
      </c>
      <c r="J78" s="18">
        <f t="shared" si="18"/>
        <v>3.6888069232869064E+18</v>
      </c>
      <c r="K78" s="18">
        <f t="shared" si="19"/>
        <v>0</v>
      </c>
      <c r="L78" s="13">
        <f t="shared" si="20"/>
        <v>6.211804767451843E-2</v>
      </c>
      <c r="M78" s="13">
        <f t="shared" si="25"/>
        <v>0</v>
      </c>
      <c r="N78" s="13">
        <f t="shared" si="21"/>
        <v>0</v>
      </c>
      <c r="O78" s="13">
        <f t="shared" si="22"/>
        <v>0.18015986921969945</v>
      </c>
      <c r="P78" s="13">
        <f t="shared" si="23"/>
        <v>0</v>
      </c>
      <c r="Q78" s="19"/>
    </row>
    <row r="79" spans="2:17" x14ac:dyDescent="0.25">
      <c r="B79">
        <v>1020</v>
      </c>
      <c r="C79" s="13">
        <v>7.0285965944184987</v>
      </c>
      <c r="D79" s="13">
        <f t="shared" si="24"/>
        <v>0.70285965944184992</v>
      </c>
      <c r="E79" s="11">
        <f t="shared" si="13"/>
        <v>1.9411764705882351E-19</v>
      </c>
      <c r="F79" s="3">
        <f t="shared" si="14"/>
        <v>1.213235294117647</v>
      </c>
      <c r="G79" s="18">
        <f t="shared" si="15"/>
        <v>3.6207921850034693E+18</v>
      </c>
      <c r="H79" s="18">
        <f t="shared" si="16"/>
        <v>3.6207921850034693E+18</v>
      </c>
      <c r="I79" s="18">
        <f t="shared" si="17"/>
        <v>0</v>
      </c>
      <c r="J79" s="18">
        <f t="shared" si="18"/>
        <v>3.6207921850034693E+18</v>
      </c>
      <c r="K79" s="18">
        <f t="shared" si="19"/>
        <v>0</v>
      </c>
      <c r="L79" s="13">
        <f t="shared" si="20"/>
        <v>5.4013699889228155E-2</v>
      </c>
      <c r="M79" s="13">
        <f t="shared" si="25"/>
        <v>0</v>
      </c>
      <c r="N79" s="13">
        <f t="shared" si="21"/>
        <v>0</v>
      </c>
      <c r="O79" s="13">
        <f t="shared" si="22"/>
        <v>0.16987904980933918</v>
      </c>
      <c r="P79" s="13">
        <f t="shared" si="23"/>
        <v>0</v>
      </c>
      <c r="Q79" s="19"/>
    </row>
    <row r="80" spans="2:17" x14ac:dyDescent="0.25">
      <c r="B80">
        <v>1030</v>
      </c>
      <c r="C80" s="13">
        <v>6.9440273810743021</v>
      </c>
      <c r="D80" s="13">
        <f t="shared" si="24"/>
        <v>0.69440273810743025</v>
      </c>
      <c r="E80" s="11">
        <f t="shared" si="13"/>
        <v>1.9223300970873784E-19</v>
      </c>
      <c r="F80" s="3">
        <f t="shared" si="14"/>
        <v>1.2014563106796114</v>
      </c>
      <c r="G80" s="18">
        <f t="shared" si="15"/>
        <v>3.6122970719729961E+18</v>
      </c>
      <c r="H80" s="18">
        <f t="shared" si="16"/>
        <v>3.6122970719729961E+18</v>
      </c>
      <c r="I80" s="18">
        <f t="shared" si="17"/>
        <v>0</v>
      </c>
      <c r="J80" s="18">
        <f t="shared" si="18"/>
        <v>3.6122970719729961E+18</v>
      </c>
      <c r="K80" s="18">
        <f t="shared" si="19"/>
        <v>0</v>
      </c>
      <c r="L80" s="13">
        <f t="shared" si="20"/>
        <v>4.7079102809869315E-2</v>
      </c>
      <c r="M80" s="13">
        <f t="shared" si="25"/>
        <v>0</v>
      </c>
      <c r="N80" s="13">
        <f t="shared" si="21"/>
        <v>0</v>
      </c>
      <c r="O80" s="13">
        <f t="shared" si="22"/>
        <v>0.16267260911300521</v>
      </c>
      <c r="P80" s="13">
        <f t="shared" si="23"/>
        <v>0</v>
      </c>
      <c r="Q80" s="19"/>
    </row>
    <row r="81" spans="2:17" x14ac:dyDescent="0.25">
      <c r="B81">
        <v>1040</v>
      </c>
      <c r="C81" s="13">
        <v>6.7544756959924817</v>
      </c>
      <c r="D81" s="13">
        <f t="shared" si="24"/>
        <v>0.67544756959924812</v>
      </c>
      <c r="E81" s="11">
        <f t="shared" si="13"/>
        <v>1.9038461538461538E-19</v>
      </c>
      <c r="F81" s="3">
        <f t="shared" si="14"/>
        <v>1.1899038461538463</v>
      </c>
      <c r="G81" s="18">
        <f t="shared" si="15"/>
        <v>3.5478054160768589E+18</v>
      </c>
      <c r="H81" s="18">
        <f t="shared" si="16"/>
        <v>3.5478054160768589E+18</v>
      </c>
      <c r="I81" s="18">
        <f t="shared" si="17"/>
        <v>0</v>
      </c>
      <c r="J81" s="18">
        <f t="shared" si="18"/>
        <v>3.5478054160768589E+18</v>
      </c>
      <c r="K81" s="18">
        <f t="shared" si="19"/>
        <v>0</v>
      </c>
      <c r="L81" s="13">
        <f t="shared" si="20"/>
        <v>3.9680839038275011E-2</v>
      </c>
      <c r="M81" s="13">
        <f t="shared" si="25"/>
        <v>0</v>
      </c>
      <c r="N81" s="13">
        <f t="shared" si="21"/>
        <v>0</v>
      </c>
      <c r="O81" s="13">
        <f t="shared" si="22"/>
        <v>0.1532106123527345</v>
      </c>
      <c r="P81" s="13">
        <f t="shared" si="23"/>
        <v>0</v>
      </c>
      <c r="Q81" s="19"/>
    </row>
    <row r="82" spans="2:17" x14ac:dyDescent="0.25">
      <c r="B82">
        <v>1050</v>
      </c>
      <c r="C82" s="13">
        <v>6.5828233212260807</v>
      </c>
      <c r="D82" s="13">
        <f t="shared" si="24"/>
        <v>0.65828233212260812</v>
      </c>
      <c r="E82" s="11">
        <f t="shared" si="13"/>
        <v>1.8857142857142853E-19</v>
      </c>
      <c r="F82" s="3">
        <f t="shared" si="14"/>
        <v>1.1785714285714284</v>
      </c>
      <c r="G82" s="18">
        <f t="shared" si="15"/>
        <v>3.49089115519565E+18</v>
      </c>
      <c r="H82" s="18">
        <f t="shared" si="16"/>
        <v>3.49089115519565E+18</v>
      </c>
      <c r="I82" s="18">
        <f t="shared" si="17"/>
        <v>0</v>
      </c>
      <c r="J82" s="18">
        <f t="shared" si="18"/>
        <v>3.49089115519565E+18</v>
      </c>
      <c r="K82" s="18">
        <f t="shared" si="19"/>
        <v>0</v>
      </c>
      <c r="L82" s="13">
        <f t="shared" si="20"/>
        <v>3.2714637111547658E-2</v>
      </c>
      <c r="M82" s="13">
        <f t="shared" si="25"/>
        <v>0</v>
      </c>
      <c r="N82" s="13">
        <f t="shared" si="21"/>
        <v>0</v>
      </c>
      <c r="O82" s="13">
        <f t="shared" si="22"/>
        <v>0.14442315407780848</v>
      </c>
      <c r="P82" s="13">
        <f t="shared" si="23"/>
        <v>0</v>
      </c>
      <c r="Q82" s="19"/>
    </row>
    <row r="83" spans="2:17" x14ac:dyDescent="0.25">
      <c r="B83">
        <v>1060</v>
      </c>
      <c r="C83" s="13">
        <v>6.3939755416061042</v>
      </c>
      <c r="D83" s="13">
        <f t="shared" si="24"/>
        <v>0.63939755416061039</v>
      </c>
      <c r="E83" s="11">
        <f t="shared" si="13"/>
        <v>1.8679245283018867E-19</v>
      </c>
      <c r="F83" s="3">
        <f t="shared" si="14"/>
        <v>1.1674528301886793</v>
      </c>
      <c r="G83" s="18">
        <f t="shared" si="15"/>
        <v>3.4230374111628636E+18</v>
      </c>
      <c r="H83" s="18">
        <f t="shared" si="16"/>
        <v>3.4230374111628636E+18</v>
      </c>
      <c r="I83" s="18">
        <f t="shared" si="17"/>
        <v>0</v>
      </c>
      <c r="J83" s="18">
        <f t="shared" si="18"/>
        <v>3.4230374111628636E+18</v>
      </c>
      <c r="K83" s="18">
        <f t="shared" si="19"/>
        <v>0</v>
      </c>
      <c r="L83" s="13">
        <f t="shared" si="20"/>
        <v>2.5989250080225186E-2</v>
      </c>
      <c r="M83" s="13">
        <f t="shared" si="25"/>
        <v>0</v>
      </c>
      <c r="N83" s="13">
        <f t="shared" si="21"/>
        <v>0</v>
      </c>
      <c r="O83" s="13">
        <f t="shared" si="22"/>
        <v>0.13552644723743684</v>
      </c>
      <c r="P83" s="13">
        <f t="shared" si="23"/>
        <v>0</v>
      </c>
      <c r="Q83" s="19"/>
    </row>
    <row r="84" spans="2:17" x14ac:dyDescent="0.25">
      <c r="B84">
        <v>1070</v>
      </c>
      <c r="C84" s="13">
        <v>6.0806370531631586</v>
      </c>
      <c r="D84" s="13">
        <f t="shared" si="24"/>
        <v>0.60806370531631582</v>
      </c>
      <c r="E84" s="11">
        <f t="shared" si="13"/>
        <v>1.8504672897196258E-19</v>
      </c>
      <c r="F84" s="3">
        <f t="shared" si="14"/>
        <v>1.1565420560747661</v>
      </c>
      <c r="G84" s="18">
        <f t="shared" si="15"/>
        <v>3.2860008317598889E+18</v>
      </c>
      <c r="H84" s="18">
        <f t="shared" si="16"/>
        <v>3.2860008317598889E+18</v>
      </c>
      <c r="I84" s="18">
        <f t="shared" si="17"/>
        <v>0</v>
      </c>
      <c r="J84" s="18">
        <f t="shared" si="18"/>
        <v>3.2860008317598889E+18</v>
      </c>
      <c r="K84" s="18">
        <f t="shared" si="19"/>
        <v>0</v>
      </c>
      <c r="L84" s="13">
        <f t="shared" si="20"/>
        <v>1.9212356264943685E-2</v>
      </c>
      <c r="M84" s="13">
        <f t="shared" si="25"/>
        <v>0</v>
      </c>
      <c r="N84" s="13">
        <f t="shared" si="21"/>
        <v>0</v>
      </c>
      <c r="O84" s="13">
        <f t="shared" si="22"/>
        <v>0.12436438288126014</v>
      </c>
      <c r="P84" s="13">
        <f t="shared" si="23"/>
        <v>0</v>
      </c>
      <c r="Q84" s="19"/>
    </row>
    <row r="85" spans="2:17" x14ac:dyDescent="0.25">
      <c r="B85">
        <v>1080</v>
      </c>
      <c r="C85" s="13">
        <v>6.0055202845922739</v>
      </c>
      <c r="D85" s="13">
        <f t="shared" si="24"/>
        <v>0.60055202845922739</v>
      </c>
      <c r="E85" s="11">
        <f t="shared" si="13"/>
        <v>1.8333333333333332E-19</v>
      </c>
      <c r="F85" s="3">
        <f t="shared" si="14"/>
        <v>1.1458333333333333</v>
      </c>
      <c r="G85" s="18">
        <f t="shared" si="15"/>
        <v>3.2757383370503316E+18</v>
      </c>
      <c r="H85" s="18">
        <f t="shared" si="16"/>
        <v>3.2757383370503316E+18</v>
      </c>
      <c r="I85" s="18">
        <f t="shared" si="17"/>
        <v>0</v>
      </c>
      <c r="J85" s="18">
        <f t="shared" si="18"/>
        <v>3.2757383370503316E+18</v>
      </c>
      <c r="K85" s="18">
        <f t="shared" si="19"/>
        <v>0</v>
      </c>
      <c r="L85" s="13">
        <f t="shared" si="20"/>
        <v>1.3539718459807988E-2</v>
      </c>
      <c r="M85" s="13">
        <f t="shared" si="25"/>
        <v>0</v>
      </c>
      <c r="N85" s="13">
        <f t="shared" si="21"/>
        <v>0</v>
      </c>
      <c r="O85" s="13">
        <f t="shared" si="22"/>
        <v>0.11836334524541861</v>
      </c>
      <c r="P85" s="13">
        <f t="shared" si="23"/>
        <v>0</v>
      </c>
      <c r="Q85" s="19"/>
    </row>
    <row r="86" spans="2:17" x14ac:dyDescent="0.25">
      <c r="B86">
        <v>1090</v>
      </c>
      <c r="C86" s="13">
        <v>5.588305461566029</v>
      </c>
      <c r="D86" s="13">
        <f t="shared" si="24"/>
        <v>0.55883054615660288</v>
      </c>
      <c r="E86" s="11">
        <f t="shared" si="13"/>
        <v>1.8165137614678896E-19</v>
      </c>
      <c r="F86" s="3">
        <f t="shared" si="14"/>
        <v>1.1353211009174311</v>
      </c>
      <c r="G86" s="18">
        <f t="shared" si="15"/>
        <v>3.076390380357057E+18</v>
      </c>
      <c r="H86" s="18">
        <f t="shared" si="16"/>
        <v>3.076390380357057E+18</v>
      </c>
      <c r="I86" s="18">
        <f t="shared" si="17"/>
        <v>0</v>
      </c>
      <c r="J86" s="18">
        <f t="shared" si="18"/>
        <v>3.076390380357057E+18</v>
      </c>
      <c r="K86" s="18">
        <f t="shared" si="19"/>
        <v>0</v>
      </c>
      <c r="L86" s="13">
        <f t="shared" si="20"/>
        <v>7.5413899966182895E-3</v>
      </c>
      <c r="M86" s="13">
        <f t="shared" si="25"/>
        <v>0</v>
      </c>
      <c r="N86" s="13">
        <f t="shared" si="21"/>
        <v>0</v>
      </c>
      <c r="O86" s="13">
        <f t="shared" si="22"/>
        <v>0.10598588216804412</v>
      </c>
      <c r="P86" s="13">
        <f t="shared" si="23"/>
        <v>0</v>
      </c>
      <c r="Q86" s="19"/>
    </row>
    <row r="87" spans="2:17" x14ac:dyDescent="0.25">
      <c r="B87">
        <v>1100</v>
      </c>
      <c r="C87" s="13">
        <v>4.8848022314162094</v>
      </c>
      <c r="D87" s="13">
        <f t="shared" si="24"/>
        <v>0.48848022314162093</v>
      </c>
      <c r="E87" s="11">
        <f t="shared" si="13"/>
        <v>1.7999999999999998E-19</v>
      </c>
      <c r="F87" s="3">
        <f t="shared" si="14"/>
        <v>1.125</v>
      </c>
      <c r="G87" s="18">
        <f t="shared" si="15"/>
        <v>2.7137790174534497E+18</v>
      </c>
      <c r="H87" s="18">
        <f t="shared" si="16"/>
        <v>2.7137790174534497E+18</v>
      </c>
      <c r="I87" s="18">
        <f t="shared" si="17"/>
        <v>0</v>
      </c>
      <c r="J87" s="18">
        <f t="shared" si="18"/>
        <v>2.7137790174534497E+18</v>
      </c>
      <c r="K87" s="18">
        <f t="shared" si="19"/>
        <v>0</v>
      </c>
      <c r="L87" s="13">
        <f t="shared" si="20"/>
        <v>2.1710232139627011E-3</v>
      </c>
      <c r="M87" s="13">
        <f t="shared" si="25"/>
        <v>0</v>
      </c>
      <c r="N87" s="13">
        <f t="shared" si="21"/>
        <v>0</v>
      </c>
      <c r="O87" s="13">
        <f t="shared" si="22"/>
        <v>8.9011951772473105E-2</v>
      </c>
      <c r="P87" s="13">
        <f t="shared" si="23"/>
        <v>0</v>
      </c>
      <c r="Q87" s="19"/>
    </row>
    <row r="88" spans="2:17" x14ac:dyDescent="0.25">
      <c r="B88">
        <v>1110</v>
      </c>
      <c r="C88" s="13">
        <v>4.8166239595406273</v>
      </c>
      <c r="D88" s="13">
        <f t="shared" si="24"/>
        <v>0.48166239595406274</v>
      </c>
      <c r="E88" s="11">
        <f t="shared" si="13"/>
        <v>1.7837837837837833E-19</v>
      </c>
      <c r="F88" s="3">
        <f t="shared" si="14"/>
        <v>1.1148648648648647</v>
      </c>
      <c r="G88" s="18">
        <f t="shared" si="15"/>
        <v>2.7002285833788375E+18</v>
      </c>
      <c r="H88" s="18">
        <f t="shared" si="16"/>
        <v>0</v>
      </c>
      <c r="I88" s="18">
        <f t="shared" si="17"/>
        <v>0</v>
      </c>
      <c r="J88" s="18">
        <f t="shared" si="18"/>
        <v>2.7002285833788375E+18</v>
      </c>
      <c r="K88" s="18">
        <f t="shared" si="19"/>
        <v>0</v>
      </c>
      <c r="L88" s="13">
        <f t="shared" si="20"/>
        <v>0</v>
      </c>
      <c r="M88" s="13">
        <f t="shared" si="25"/>
        <v>0</v>
      </c>
      <c r="N88" s="13">
        <f t="shared" si="21"/>
        <v>0</v>
      </c>
      <c r="O88" s="13">
        <f t="shared" si="22"/>
        <v>8.4188748480697892E-2</v>
      </c>
      <c r="P88" s="13">
        <f t="shared" si="23"/>
        <v>0</v>
      </c>
      <c r="Q88" s="19"/>
    </row>
    <row r="89" spans="2:17" x14ac:dyDescent="0.25">
      <c r="B89">
        <v>1120</v>
      </c>
      <c r="C89" s="13">
        <v>1.4268163711543445</v>
      </c>
      <c r="D89" s="13">
        <f t="shared" si="24"/>
        <v>0.14268163711543444</v>
      </c>
      <c r="E89" s="11">
        <f t="shared" si="13"/>
        <v>1.7678571428571426E-19</v>
      </c>
      <c r="F89" s="3">
        <f t="shared" si="14"/>
        <v>1.1049107142857142</v>
      </c>
      <c r="G89" s="18">
        <f t="shared" si="15"/>
        <v>8.070880483297303E+17</v>
      </c>
      <c r="H89" s="18">
        <f t="shared" si="16"/>
        <v>0</v>
      </c>
      <c r="I89" s="18">
        <f t="shared" si="17"/>
        <v>0</v>
      </c>
      <c r="J89" s="18">
        <f t="shared" si="18"/>
        <v>8.070880483297303E+17</v>
      </c>
      <c r="K89" s="18">
        <f t="shared" si="19"/>
        <v>0</v>
      </c>
      <c r="L89" s="13">
        <f t="shared" si="20"/>
        <v>0</v>
      </c>
      <c r="M89" s="13">
        <f t="shared" si="25"/>
        <v>0</v>
      </c>
      <c r="N89" s="13">
        <f t="shared" si="21"/>
        <v>0</v>
      </c>
      <c r="O89" s="13">
        <f t="shared" si="22"/>
        <v>2.3878276401298144E-2</v>
      </c>
      <c r="P89" s="13">
        <f t="shared" si="23"/>
        <v>0</v>
      </c>
      <c r="Q89" s="19"/>
    </row>
    <row r="90" spans="2:17" x14ac:dyDescent="0.25">
      <c r="B90">
        <v>1130</v>
      </c>
      <c r="C90" s="13">
        <v>0.70967748662940811</v>
      </c>
      <c r="D90" s="13">
        <f t="shared" si="24"/>
        <v>7.0967748662940811E-2</v>
      </c>
      <c r="E90" s="11">
        <f t="shared" si="13"/>
        <v>1.7522123893805309E-19</v>
      </c>
      <c r="F90" s="3">
        <f t="shared" si="14"/>
        <v>1.095132743362832</v>
      </c>
      <c r="G90" s="18">
        <f t="shared" si="15"/>
        <v>4.0501795954102586E+17</v>
      </c>
      <c r="H90" s="18">
        <f t="shared" si="16"/>
        <v>0</v>
      </c>
      <c r="I90" s="18">
        <f t="shared" si="17"/>
        <v>0</v>
      </c>
      <c r="J90" s="18">
        <f t="shared" si="18"/>
        <v>4.0501795954102586E+17</v>
      </c>
      <c r="K90" s="18">
        <f t="shared" si="19"/>
        <v>0</v>
      </c>
      <c r="L90" s="13">
        <f t="shared" si="20"/>
        <v>0</v>
      </c>
      <c r="M90" s="13">
        <f t="shared" si="25"/>
        <v>0</v>
      </c>
      <c r="N90" s="13">
        <f t="shared" si="21"/>
        <v>0</v>
      </c>
      <c r="O90" s="13">
        <f t="shared" si="22"/>
        <v>1.1349105018501806E-2</v>
      </c>
      <c r="P90" s="13">
        <f t="shared" si="23"/>
        <v>0</v>
      </c>
      <c r="Q90" s="19"/>
    </row>
    <row r="91" spans="2:17" x14ac:dyDescent="0.25">
      <c r="B91">
        <v>1140</v>
      </c>
      <c r="C91" s="13">
        <v>2.5741822739572955</v>
      </c>
      <c r="D91" s="13">
        <f t="shared" si="24"/>
        <v>0.25741822739572956</v>
      </c>
      <c r="E91" s="11">
        <f t="shared" si="13"/>
        <v>1.7368421052631577E-19</v>
      </c>
      <c r="F91" s="3">
        <f t="shared" si="14"/>
        <v>1.0855263157894737</v>
      </c>
      <c r="G91" s="18">
        <f t="shared" si="15"/>
        <v>1.4821049456117765E+18</v>
      </c>
      <c r="H91" s="18">
        <f t="shared" si="16"/>
        <v>0</v>
      </c>
      <c r="I91" s="18">
        <f t="shared" si="17"/>
        <v>0</v>
      </c>
      <c r="J91" s="18">
        <f t="shared" si="18"/>
        <v>1.4821049456117765E+18</v>
      </c>
      <c r="K91" s="18">
        <f t="shared" si="19"/>
        <v>0</v>
      </c>
      <c r="L91" s="13">
        <f t="shared" si="20"/>
        <v>0</v>
      </c>
      <c r="M91" s="13">
        <f t="shared" si="25"/>
        <v>0</v>
      </c>
      <c r="N91" s="13">
        <f t="shared" si="21"/>
        <v>0</v>
      </c>
      <c r="O91" s="13">
        <f t="shared" si="22"/>
        <v>3.9252379401676071E-2</v>
      </c>
      <c r="P91" s="13">
        <f t="shared" si="23"/>
        <v>0</v>
      </c>
      <c r="Q91" s="19"/>
    </row>
    <row r="92" spans="2:17" x14ac:dyDescent="0.25">
      <c r="B92">
        <v>1150</v>
      </c>
      <c r="C92" s="13">
        <v>1.2231865768356789</v>
      </c>
      <c r="D92" s="13">
        <f t="shared" si="24"/>
        <v>0.12231865768356789</v>
      </c>
      <c r="E92" s="11">
        <f t="shared" si="13"/>
        <v>1.7217391304347826E-19</v>
      </c>
      <c r="F92" s="3">
        <f t="shared" si="14"/>
        <v>1.0760869565217392</v>
      </c>
      <c r="G92" s="18">
        <f t="shared" si="15"/>
        <v>7.104366481621367E+17</v>
      </c>
      <c r="H92" s="18">
        <f t="shared" si="16"/>
        <v>0</v>
      </c>
      <c r="I92" s="18">
        <f t="shared" si="17"/>
        <v>0</v>
      </c>
      <c r="J92" s="18">
        <f t="shared" si="18"/>
        <v>7.104366481621367E+17</v>
      </c>
      <c r="K92" s="18">
        <f t="shared" si="19"/>
        <v>0</v>
      </c>
      <c r="L92" s="13">
        <f t="shared" si="20"/>
        <v>0</v>
      </c>
      <c r="M92" s="13">
        <f t="shared" si="25"/>
        <v>0</v>
      </c>
      <c r="N92" s="13">
        <f t="shared" si="21"/>
        <v>0</v>
      </c>
      <c r="O92" s="13">
        <f t="shared" si="22"/>
        <v>1.7742383074101361E-2</v>
      </c>
      <c r="P92" s="13">
        <f t="shared" si="23"/>
        <v>0</v>
      </c>
      <c r="Q92" s="19"/>
    </row>
    <row r="93" spans="2:17" x14ac:dyDescent="0.25">
      <c r="B93">
        <v>1160</v>
      </c>
      <c r="C93" s="13">
        <v>2.8807833815511783</v>
      </c>
      <c r="D93" s="13">
        <f t="shared" si="24"/>
        <v>0.28807833815511785</v>
      </c>
      <c r="E93" s="11">
        <f t="shared" si="13"/>
        <v>1.7068965517241377E-19</v>
      </c>
      <c r="F93" s="3">
        <f t="shared" si="14"/>
        <v>1.0668103448275861</v>
      </c>
      <c r="G93" s="18">
        <f t="shared" si="15"/>
        <v>1.6877316780804887E+18</v>
      </c>
      <c r="H93" s="18">
        <f t="shared" si="16"/>
        <v>0</v>
      </c>
      <c r="I93" s="18">
        <f t="shared" si="17"/>
        <v>0</v>
      </c>
      <c r="J93" s="18">
        <f t="shared" si="18"/>
        <v>1.6877316780804887E+18</v>
      </c>
      <c r="K93" s="18">
        <f t="shared" si="19"/>
        <v>0</v>
      </c>
      <c r="L93" s="13">
        <f t="shared" si="20"/>
        <v>0</v>
      </c>
      <c r="M93" s="13">
        <f t="shared" si="25"/>
        <v>0</v>
      </c>
      <c r="N93" s="13">
        <f t="shared" si="21"/>
        <v>0</v>
      </c>
      <c r="O93" s="13">
        <f t="shared" si="22"/>
        <v>3.9644235141669919E-2</v>
      </c>
      <c r="P93" s="13">
        <f t="shared" si="23"/>
        <v>0</v>
      </c>
      <c r="Q93" s="19"/>
    </row>
    <row r="94" spans="2:17" x14ac:dyDescent="0.25">
      <c r="B94">
        <v>1170</v>
      </c>
      <c r="C94" s="13">
        <v>4.6128936072988411</v>
      </c>
      <c r="D94" s="13">
        <f t="shared" si="24"/>
        <v>0.46128936072988413</v>
      </c>
      <c r="E94" s="11">
        <f t="shared" si="13"/>
        <v>1.6923076923076922E-19</v>
      </c>
      <c r="F94" s="3">
        <f t="shared" si="14"/>
        <v>1.0576923076923077</v>
      </c>
      <c r="G94" s="18">
        <f t="shared" si="15"/>
        <v>2.7258007679493156E+18</v>
      </c>
      <c r="H94" s="18">
        <f t="shared" si="16"/>
        <v>0</v>
      </c>
      <c r="I94" s="18">
        <f t="shared" si="17"/>
        <v>0</v>
      </c>
      <c r="J94" s="18">
        <f t="shared" si="18"/>
        <v>2.7258007679493156E+18</v>
      </c>
      <c r="K94" s="18">
        <f t="shared" si="19"/>
        <v>0</v>
      </c>
      <c r="L94" s="13">
        <f t="shared" si="20"/>
        <v>0</v>
      </c>
      <c r="M94" s="13">
        <f t="shared" si="25"/>
        <v>0</v>
      </c>
      <c r="N94" s="13">
        <f t="shared" si="21"/>
        <v>0</v>
      </c>
      <c r="O94" s="13">
        <f t="shared" si="22"/>
        <v>6.0051487687744889E-2</v>
      </c>
      <c r="P94" s="13">
        <f t="shared" si="23"/>
        <v>0</v>
      </c>
      <c r="Q94" s="19"/>
    </row>
    <row r="95" spans="2:17" x14ac:dyDescent="0.25">
      <c r="B95">
        <v>1180</v>
      </c>
      <c r="C95" s="13">
        <v>4.4314871139897676</v>
      </c>
      <c r="D95" s="13">
        <f t="shared" si="24"/>
        <v>0.44314871139897677</v>
      </c>
      <c r="E95" s="11">
        <f t="shared" si="13"/>
        <v>1.6779661016949151E-19</v>
      </c>
      <c r="F95" s="3">
        <f t="shared" si="14"/>
        <v>1.048728813559322</v>
      </c>
      <c r="G95" s="18">
        <f t="shared" si="15"/>
        <v>2.6409872699534981E+18</v>
      </c>
      <c r="H95" s="18">
        <f t="shared" si="16"/>
        <v>0</v>
      </c>
      <c r="I95" s="18">
        <f t="shared" si="17"/>
        <v>0</v>
      </c>
      <c r="J95" s="18">
        <f t="shared" si="18"/>
        <v>2.6409872699534981E+18</v>
      </c>
      <c r="K95" s="18">
        <f t="shared" si="19"/>
        <v>0</v>
      </c>
      <c r="L95" s="13">
        <f t="shared" si="20"/>
        <v>0</v>
      </c>
      <c r="M95" s="13">
        <f t="shared" si="25"/>
        <v>0</v>
      </c>
      <c r="N95" s="13">
        <f t="shared" si="21"/>
        <v>0</v>
      </c>
      <c r="O95" s="13">
        <f t="shared" si="22"/>
        <v>5.4395385261821839E-2</v>
      </c>
      <c r="P95" s="13">
        <f t="shared" si="23"/>
        <v>0</v>
      </c>
      <c r="Q95" s="19"/>
    </row>
    <row r="96" spans="2:17" x14ac:dyDescent="0.25">
      <c r="B96">
        <v>1190</v>
      </c>
      <c r="C96" s="13">
        <v>4.649697807160881</v>
      </c>
      <c r="D96" s="13">
        <f t="shared" si="24"/>
        <v>0.46496978071608808</v>
      </c>
      <c r="E96" s="11">
        <f t="shared" si="13"/>
        <v>1.6638655462184872E-19</v>
      </c>
      <c r="F96" s="3">
        <f t="shared" si="14"/>
        <v>1.0399159663865545</v>
      </c>
      <c r="G96" s="18">
        <f t="shared" si="15"/>
        <v>2.7945153487482066E+18</v>
      </c>
      <c r="H96" s="18">
        <f t="shared" si="16"/>
        <v>0</v>
      </c>
      <c r="I96" s="18">
        <f t="shared" si="17"/>
        <v>0</v>
      </c>
      <c r="J96" s="18">
        <f t="shared" si="18"/>
        <v>2.7945153487482066E+18</v>
      </c>
      <c r="K96" s="18">
        <f t="shared" si="19"/>
        <v>0</v>
      </c>
      <c r="L96" s="13">
        <f t="shared" si="20"/>
        <v>0</v>
      </c>
      <c r="M96" s="13">
        <f t="shared" si="25"/>
        <v>0</v>
      </c>
      <c r="N96" s="13">
        <f t="shared" si="21"/>
        <v>0</v>
      </c>
      <c r="O96" s="13">
        <f t="shared" si="22"/>
        <v>5.3617121380352101E-2</v>
      </c>
      <c r="P96" s="13">
        <f t="shared" si="23"/>
        <v>0</v>
      </c>
      <c r="Q96" s="19"/>
    </row>
    <row r="97" spans="2:17" x14ac:dyDescent="0.25">
      <c r="B97">
        <v>1200</v>
      </c>
      <c r="C97" s="13">
        <v>4.5075089038687359</v>
      </c>
      <c r="D97" s="13">
        <f t="shared" si="24"/>
        <v>0.4507508903868736</v>
      </c>
      <c r="E97" s="11">
        <f t="shared" si="13"/>
        <v>1.6499999999999996E-19</v>
      </c>
      <c r="F97" s="3">
        <f t="shared" si="14"/>
        <v>1.0312499999999998</v>
      </c>
      <c r="G97" s="18">
        <f t="shared" si="15"/>
        <v>2.7318235781022648E+18</v>
      </c>
      <c r="H97" s="18">
        <f t="shared" si="16"/>
        <v>0</v>
      </c>
      <c r="I97" s="18">
        <f t="shared" si="17"/>
        <v>0</v>
      </c>
      <c r="J97" s="18">
        <f t="shared" si="18"/>
        <v>2.7318235781022648E+18</v>
      </c>
      <c r="K97" s="18">
        <f t="shared" si="19"/>
        <v>0</v>
      </c>
      <c r="L97" s="13">
        <f t="shared" si="20"/>
        <v>0</v>
      </c>
      <c r="M97" s="13">
        <f t="shared" si="25"/>
        <v>0</v>
      </c>
      <c r="N97" s="13">
        <f t="shared" si="21"/>
        <v>0</v>
      </c>
      <c r="O97" s="13">
        <f t="shared" si="22"/>
        <v>4.8626459690220218E-2</v>
      </c>
      <c r="P97" s="13">
        <f t="shared" si="23"/>
        <v>0</v>
      </c>
      <c r="Q97" s="19"/>
    </row>
    <row r="98" spans="2:17" x14ac:dyDescent="0.25">
      <c r="B98">
        <v>1210</v>
      </c>
      <c r="C98" s="13">
        <v>4.5588940025832247</v>
      </c>
      <c r="D98" s="13">
        <f t="shared" si="24"/>
        <v>0.45588940025832247</v>
      </c>
      <c r="E98" s="11">
        <f t="shared" si="13"/>
        <v>1.6363636363636361E-19</v>
      </c>
      <c r="F98" s="3">
        <f t="shared" si="14"/>
        <v>1.0227272727272727</v>
      </c>
      <c r="G98" s="18">
        <f t="shared" si="15"/>
        <v>2.7859907793564155E+18</v>
      </c>
      <c r="H98" s="18">
        <f t="shared" si="16"/>
        <v>0</v>
      </c>
      <c r="I98" s="18">
        <f t="shared" si="17"/>
        <v>0</v>
      </c>
      <c r="J98" s="18">
        <f t="shared" si="18"/>
        <v>2.7859907793564155E+18</v>
      </c>
      <c r="K98" s="18">
        <f t="shared" si="19"/>
        <v>0</v>
      </c>
      <c r="L98" s="13">
        <f t="shared" si="20"/>
        <v>0</v>
      </c>
      <c r="M98" s="13">
        <f t="shared" si="25"/>
        <v>0</v>
      </c>
      <c r="N98" s="13">
        <f t="shared" si="21"/>
        <v>0</v>
      </c>
      <c r="O98" s="13">
        <f t="shared" si="22"/>
        <v>4.5791557537058117E-2</v>
      </c>
      <c r="P98" s="13">
        <f t="shared" si="23"/>
        <v>0</v>
      </c>
      <c r="Q98" s="19"/>
    </row>
    <row r="99" spans="2:17" x14ac:dyDescent="0.25">
      <c r="B99">
        <v>1220</v>
      </c>
      <c r="C99" s="13">
        <v>4.6060556685266585</v>
      </c>
      <c r="D99" s="13">
        <f t="shared" si="24"/>
        <v>0.46060556685266585</v>
      </c>
      <c r="E99" s="11">
        <f t="shared" si="13"/>
        <v>1.6229508196721309E-19</v>
      </c>
      <c r="F99" s="3">
        <f t="shared" si="14"/>
        <v>1.0143442622950818</v>
      </c>
      <c r="G99" s="18">
        <f t="shared" si="15"/>
        <v>2.8380747048497597E+18</v>
      </c>
      <c r="H99" s="18">
        <f t="shared" si="16"/>
        <v>0</v>
      </c>
      <c r="I99" s="18">
        <f t="shared" si="17"/>
        <v>0</v>
      </c>
      <c r="J99" s="18">
        <f t="shared" si="18"/>
        <v>2.8380747048497597E+18</v>
      </c>
      <c r="K99" s="18">
        <f t="shared" si="19"/>
        <v>0</v>
      </c>
      <c r="L99" s="13">
        <f t="shared" si="20"/>
        <v>0</v>
      </c>
      <c r="M99" s="13">
        <f t="shared" si="25"/>
        <v>0</v>
      </c>
      <c r="N99" s="13">
        <f t="shared" si="21"/>
        <v>0</v>
      </c>
      <c r="O99" s="13">
        <f t="shared" si="22"/>
        <v>4.2840970298781221E-2</v>
      </c>
      <c r="P99" s="13">
        <f t="shared" si="23"/>
        <v>0</v>
      </c>
      <c r="Q99" s="19"/>
    </row>
    <row r="100" spans="2:17" x14ac:dyDescent="0.25">
      <c r="B100">
        <v>1230</v>
      </c>
      <c r="C100" s="13">
        <v>4.6259661373044834</v>
      </c>
      <c r="D100" s="13">
        <f t="shared" si="24"/>
        <v>0.46259661373044836</v>
      </c>
      <c r="E100" s="11">
        <f t="shared" si="13"/>
        <v>1.6097560975609754E-19</v>
      </c>
      <c r="F100" s="3">
        <f t="shared" si="14"/>
        <v>1.0060975609756098</v>
      </c>
      <c r="G100" s="18">
        <f t="shared" si="15"/>
        <v>2.8737062368103613E+18</v>
      </c>
      <c r="H100" s="18">
        <f t="shared" si="16"/>
        <v>0</v>
      </c>
      <c r="I100" s="18">
        <f t="shared" si="17"/>
        <v>0</v>
      </c>
      <c r="J100" s="18">
        <f t="shared" si="18"/>
        <v>2.8737062368103613E+18</v>
      </c>
      <c r="K100" s="18">
        <f t="shared" si="19"/>
        <v>0</v>
      </c>
      <c r="L100" s="13">
        <f t="shared" si="20"/>
        <v>0</v>
      </c>
      <c r="M100" s="13">
        <f t="shared" si="25"/>
        <v>0</v>
      </c>
      <c r="N100" s="13">
        <f t="shared" si="21"/>
        <v>0</v>
      </c>
      <c r="O100" s="13">
        <f t="shared" si="22"/>
        <v>3.9587055671963176E-2</v>
      </c>
      <c r="P100" s="13">
        <f t="shared" si="23"/>
        <v>0</v>
      </c>
      <c r="Q100" s="19"/>
    </row>
    <row r="101" spans="2:17" x14ac:dyDescent="0.25">
      <c r="B101">
        <v>1240</v>
      </c>
      <c r="C101" s="13">
        <v>4.6334074236153882</v>
      </c>
      <c r="D101" s="13">
        <f t="shared" si="24"/>
        <v>0.46334074236153883</v>
      </c>
      <c r="E101" s="11">
        <f t="shared" si="13"/>
        <v>1.596774193548387E-19</v>
      </c>
      <c r="F101" s="3">
        <f t="shared" si="14"/>
        <v>0.99798387096774188</v>
      </c>
      <c r="G101" s="18">
        <f t="shared" si="15"/>
        <v>2.9017299016581222E+18</v>
      </c>
      <c r="H101" s="18">
        <f t="shared" si="16"/>
        <v>0</v>
      </c>
      <c r="I101" s="18">
        <f t="shared" si="17"/>
        <v>0</v>
      </c>
      <c r="J101" s="18">
        <f t="shared" si="18"/>
        <v>2.9017299016581222E+18</v>
      </c>
      <c r="K101" s="18">
        <f t="shared" si="19"/>
        <v>0</v>
      </c>
      <c r="L101" s="13">
        <f t="shared" si="20"/>
        <v>0</v>
      </c>
      <c r="M101" s="13">
        <f t="shared" si="25"/>
        <v>0</v>
      </c>
      <c r="N101" s="13">
        <f t="shared" si="21"/>
        <v>0</v>
      </c>
      <c r="O101" s="13">
        <f t="shared" si="22"/>
        <v>3.6206100837463243E-2</v>
      </c>
      <c r="P101" s="13">
        <f t="shared" si="23"/>
        <v>0</v>
      </c>
      <c r="Q101" s="19"/>
    </row>
    <row r="102" spans="2:17" x14ac:dyDescent="0.25">
      <c r="B102">
        <v>1250</v>
      </c>
      <c r="C102" s="13">
        <v>4.5959998762146261</v>
      </c>
      <c r="D102" s="13">
        <f t="shared" si="24"/>
        <v>0.45959998762146259</v>
      </c>
      <c r="E102" s="11">
        <f t="shared" si="13"/>
        <v>1.5839999999999999E-19</v>
      </c>
      <c r="F102" s="3">
        <f t="shared" si="14"/>
        <v>0.99</v>
      </c>
      <c r="G102" s="18">
        <f t="shared" si="15"/>
        <v>2.9015150733678198E+18</v>
      </c>
      <c r="H102" s="18">
        <f t="shared" si="16"/>
        <v>0</v>
      </c>
      <c r="I102" s="18">
        <f t="shared" si="17"/>
        <v>0</v>
      </c>
      <c r="J102" s="18">
        <f t="shared" si="18"/>
        <v>2.9015150733678198E+18</v>
      </c>
      <c r="K102" s="18">
        <f t="shared" si="19"/>
        <v>0</v>
      </c>
      <c r="L102" s="13">
        <f t="shared" si="20"/>
        <v>0</v>
      </c>
      <c r="M102" s="13">
        <f t="shared" si="25"/>
        <v>0</v>
      </c>
      <c r="N102" s="13">
        <f t="shared" si="21"/>
        <v>0</v>
      </c>
      <c r="O102" s="13">
        <f t="shared" si="22"/>
        <v>3.2496968821719541E-2</v>
      </c>
      <c r="P102" s="13">
        <f t="shared" si="23"/>
        <v>0</v>
      </c>
      <c r="Q102" s="19"/>
    </row>
    <row r="103" spans="2:17" x14ac:dyDescent="0.25">
      <c r="B103">
        <v>1260</v>
      </c>
      <c r="C103" s="13">
        <v>4.3350520657173721</v>
      </c>
      <c r="D103" s="13">
        <f t="shared" si="24"/>
        <v>0.43350520657173719</v>
      </c>
      <c r="E103" s="11">
        <f t="shared" si="13"/>
        <v>1.5714285714285713E-19</v>
      </c>
      <c r="F103" s="3">
        <f t="shared" si="14"/>
        <v>0.9821428571428571</v>
      </c>
      <c r="G103" s="18">
        <f t="shared" si="15"/>
        <v>2.7586694963656008E+18</v>
      </c>
      <c r="H103" s="18">
        <f t="shared" si="16"/>
        <v>0</v>
      </c>
      <c r="I103" s="18">
        <f t="shared" si="17"/>
        <v>0</v>
      </c>
      <c r="J103" s="18">
        <f t="shared" si="18"/>
        <v>2.7586694963656008E+18</v>
      </c>
      <c r="K103" s="18">
        <f t="shared" si="19"/>
        <v>0</v>
      </c>
      <c r="L103" s="13">
        <f t="shared" si="20"/>
        <v>0</v>
      </c>
      <c r="M103" s="13">
        <f t="shared" si="25"/>
        <v>0</v>
      </c>
      <c r="N103" s="13">
        <f t="shared" si="21"/>
        <v>0</v>
      </c>
      <c r="O103" s="13">
        <f t="shared" si="22"/>
        <v>2.7429056706720783E-2</v>
      </c>
      <c r="P103" s="13">
        <f t="shared" si="23"/>
        <v>0</v>
      </c>
      <c r="Q103" s="19"/>
    </row>
    <row r="104" spans="2:17" x14ac:dyDescent="0.25">
      <c r="B104">
        <v>1270</v>
      </c>
      <c r="C104" s="13">
        <v>3.8960161733740173</v>
      </c>
      <c r="D104" s="13">
        <f t="shared" si="24"/>
        <v>0.38960161733740173</v>
      </c>
      <c r="E104" s="11">
        <f t="shared" si="13"/>
        <v>1.5590551181102359E-19</v>
      </c>
      <c r="F104" s="3">
        <f t="shared" si="14"/>
        <v>0.97440944881889746</v>
      </c>
      <c r="G104" s="18">
        <f t="shared" si="15"/>
        <v>2.4989598687803044E+18</v>
      </c>
      <c r="H104" s="18">
        <f t="shared" si="16"/>
        <v>0</v>
      </c>
      <c r="I104" s="18">
        <f t="shared" si="17"/>
        <v>0</v>
      </c>
      <c r="J104" s="18">
        <f t="shared" si="18"/>
        <v>2.4989598687803044E+18</v>
      </c>
      <c r="K104" s="18">
        <f t="shared" si="19"/>
        <v>0</v>
      </c>
      <c r="L104" s="13">
        <f t="shared" si="20"/>
        <v>0</v>
      </c>
      <c r="M104" s="13">
        <f t="shared" si="25"/>
        <v>0</v>
      </c>
      <c r="N104" s="13">
        <f t="shared" si="21"/>
        <v>0</v>
      </c>
      <c r="O104" s="13">
        <f t="shared" si="22"/>
        <v>2.1754724652940902E-2</v>
      </c>
      <c r="P104" s="13">
        <f t="shared" si="23"/>
        <v>0</v>
      </c>
      <c r="Q104" s="19"/>
    </row>
    <row r="105" spans="2:17" x14ac:dyDescent="0.25">
      <c r="B105">
        <v>1280</v>
      </c>
      <c r="C105" s="13">
        <v>4.2439465873703544</v>
      </c>
      <c r="D105" s="13">
        <f t="shared" si="24"/>
        <v>0.42439465873703541</v>
      </c>
      <c r="E105" s="11">
        <f t="shared" si="13"/>
        <v>1.546875E-19</v>
      </c>
      <c r="F105" s="3">
        <f t="shared" si="14"/>
        <v>0.966796875</v>
      </c>
      <c r="G105" s="18">
        <f t="shared" si="15"/>
        <v>2.7435614302192189E+18</v>
      </c>
      <c r="H105" s="18">
        <f t="shared" si="16"/>
        <v>0</v>
      </c>
      <c r="I105" s="18">
        <f t="shared" si="17"/>
        <v>0</v>
      </c>
      <c r="J105" s="18">
        <f t="shared" si="18"/>
        <v>2.7435614302192189E+18</v>
      </c>
      <c r="K105" s="18">
        <f t="shared" si="19"/>
        <v>0</v>
      </c>
      <c r="L105" s="13">
        <f t="shared" si="20"/>
        <v>0</v>
      </c>
      <c r="M105" s="13">
        <f t="shared" si="25"/>
        <v>0</v>
      </c>
      <c r="N105" s="13">
        <f t="shared" si="21"/>
        <v>0</v>
      </c>
      <c r="O105" s="13">
        <f t="shared" si="22"/>
        <v>2.054241620876639E-2</v>
      </c>
      <c r="P105" s="13">
        <f t="shared" si="23"/>
        <v>0</v>
      </c>
      <c r="Q105" s="19"/>
    </row>
    <row r="106" spans="2:17" x14ac:dyDescent="0.25">
      <c r="B106">
        <v>1290</v>
      </c>
      <c r="C106" s="13">
        <v>4.1515338560227724</v>
      </c>
      <c r="D106" s="13">
        <f t="shared" si="24"/>
        <v>0.41515338560227721</v>
      </c>
      <c r="E106" s="11">
        <f t="shared" si="13"/>
        <v>1.5348837209302324E-19</v>
      </c>
      <c r="F106" s="3">
        <f t="shared" si="14"/>
        <v>0.95930232558139528</v>
      </c>
      <c r="G106" s="18">
        <f t="shared" si="15"/>
        <v>2.7047872092269578E+18</v>
      </c>
      <c r="H106" s="18">
        <f t="shared" si="16"/>
        <v>0</v>
      </c>
      <c r="I106" s="18">
        <f t="shared" si="17"/>
        <v>0</v>
      </c>
      <c r="J106" s="18">
        <f t="shared" si="18"/>
        <v>2.7047872092269578E+18</v>
      </c>
      <c r="K106" s="18">
        <f t="shared" si="19"/>
        <v>0</v>
      </c>
      <c r="L106" s="13">
        <f t="shared" si="20"/>
        <v>0</v>
      </c>
      <c r="M106" s="13">
        <f t="shared" si="25"/>
        <v>0</v>
      </c>
      <c r="N106" s="13">
        <f t="shared" si="21"/>
        <v>0</v>
      </c>
      <c r="O106" s="13">
        <f t="shared" si="22"/>
        <v>1.7008708404069001E-2</v>
      </c>
      <c r="P106" s="13">
        <f t="shared" si="23"/>
        <v>0</v>
      </c>
      <c r="Q106" s="19"/>
    </row>
    <row r="107" spans="2:17" x14ac:dyDescent="0.25">
      <c r="B107">
        <v>1300</v>
      </c>
      <c r="C107" s="13">
        <v>3.5509013812250489</v>
      </c>
      <c r="D107" s="13">
        <f t="shared" si="24"/>
        <v>0.35509013812250489</v>
      </c>
      <c r="E107" s="11">
        <f t="shared" si="13"/>
        <v>1.523076923076923E-19</v>
      </c>
      <c r="F107" s="3">
        <f t="shared" si="14"/>
        <v>0.95192307692307698</v>
      </c>
      <c r="G107" s="18">
        <f t="shared" si="15"/>
        <v>2.3313998967639209E+18</v>
      </c>
      <c r="H107" s="18">
        <f t="shared" si="16"/>
        <v>0</v>
      </c>
      <c r="I107" s="18">
        <f t="shared" si="17"/>
        <v>0</v>
      </c>
      <c r="J107" s="18">
        <f t="shared" si="18"/>
        <v>2.3313998967639209E+18</v>
      </c>
      <c r="K107" s="18">
        <f t="shared" si="19"/>
        <v>0</v>
      </c>
      <c r="L107" s="13">
        <f t="shared" si="20"/>
        <v>0</v>
      </c>
      <c r="M107" s="13">
        <f t="shared" si="25"/>
        <v>0</v>
      </c>
      <c r="N107" s="13">
        <f t="shared" si="21"/>
        <v>0</v>
      </c>
      <c r="O107" s="13">
        <f t="shared" si="22"/>
        <v>1.1908073318855709E-2</v>
      </c>
      <c r="P107" s="13">
        <f t="shared" si="23"/>
        <v>0</v>
      </c>
      <c r="Q107" s="19"/>
    </row>
    <row r="108" spans="2:17" x14ac:dyDescent="0.25">
      <c r="B108">
        <v>1310</v>
      </c>
      <c r="C108" s="13">
        <v>3.0282012968455803</v>
      </c>
      <c r="D108" s="13">
        <f t="shared" si="24"/>
        <v>0.30282012968455801</v>
      </c>
      <c r="E108" s="11">
        <f t="shared" si="13"/>
        <v>1.511450381679389E-19</v>
      </c>
      <c r="F108" s="3">
        <f t="shared" si="14"/>
        <v>0.94465648854961815</v>
      </c>
      <c r="G108" s="18">
        <f t="shared" si="15"/>
        <v>2.0035069186200561E+18</v>
      </c>
      <c r="H108" s="18">
        <f t="shared" si="16"/>
        <v>0</v>
      </c>
      <c r="I108" s="18">
        <f t="shared" si="17"/>
        <v>0</v>
      </c>
      <c r="J108" s="18">
        <f t="shared" si="18"/>
        <v>2.0035069186200561E+18</v>
      </c>
      <c r="K108" s="18">
        <f t="shared" si="19"/>
        <v>0</v>
      </c>
      <c r="L108" s="13">
        <f t="shared" si="20"/>
        <v>0</v>
      </c>
      <c r="M108" s="13">
        <f t="shared" si="25"/>
        <v>0</v>
      </c>
      <c r="N108" s="13">
        <f t="shared" si="21"/>
        <v>0</v>
      </c>
      <c r="O108" s="13">
        <f t="shared" si="22"/>
        <v>7.9039112636857707E-3</v>
      </c>
      <c r="P108" s="13">
        <f t="shared" si="23"/>
        <v>0</v>
      </c>
      <c r="Q108" s="19"/>
    </row>
    <row r="109" spans="2:17" x14ac:dyDescent="0.25">
      <c r="B109">
        <v>1320</v>
      </c>
      <c r="C109" s="13">
        <v>2.6016345869691455</v>
      </c>
      <c r="D109" s="13">
        <f t="shared" si="24"/>
        <v>0.26016345869691454</v>
      </c>
      <c r="E109" s="11">
        <f t="shared" si="13"/>
        <v>1.5E-19</v>
      </c>
      <c r="F109" s="3">
        <f t="shared" si="14"/>
        <v>0.9375</v>
      </c>
      <c r="G109" s="18">
        <f t="shared" si="15"/>
        <v>1.7344230579794304E+18</v>
      </c>
      <c r="H109" s="18">
        <f t="shared" si="16"/>
        <v>0</v>
      </c>
      <c r="I109" s="18">
        <f t="shared" si="17"/>
        <v>0</v>
      </c>
      <c r="J109" s="18">
        <f t="shared" si="18"/>
        <v>1.7344230579794304E+18</v>
      </c>
      <c r="K109" s="18">
        <f t="shared" si="19"/>
        <v>0</v>
      </c>
      <c r="L109" s="13">
        <f t="shared" si="20"/>
        <v>0</v>
      </c>
      <c r="M109" s="13">
        <f t="shared" si="25"/>
        <v>0</v>
      </c>
      <c r="N109" s="13">
        <f t="shared" si="21"/>
        <v>0</v>
      </c>
      <c r="O109" s="13">
        <f t="shared" si="22"/>
        <v>4.8563845623423993E-3</v>
      </c>
      <c r="P109" s="13">
        <f t="shared" si="23"/>
        <v>0</v>
      </c>
      <c r="Q109" s="19"/>
    </row>
    <row r="110" spans="2:17" x14ac:dyDescent="0.25">
      <c r="B110">
        <v>1330</v>
      </c>
      <c r="C110" s="13">
        <v>2.3050892716872955</v>
      </c>
      <c r="D110" s="13">
        <f t="shared" si="24"/>
        <v>0.23050892716872956</v>
      </c>
      <c r="E110" s="11">
        <f t="shared" si="13"/>
        <v>1.4887218045112778E-19</v>
      </c>
      <c r="F110" s="3">
        <f t="shared" si="14"/>
        <v>0.93045112781954864</v>
      </c>
      <c r="G110" s="18">
        <f t="shared" si="15"/>
        <v>1.5483680461333857E+18</v>
      </c>
      <c r="H110" s="18">
        <f t="shared" si="16"/>
        <v>0</v>
      </c>
      <c r="I110" s="18">
        <f t="shared" si="17"/>
        <v>0</v>
      </c>
      <c r="J110" s="18">
        <f t="shared" si="18"/>
        <v>1.5483680461333857E+18</v>
      </c>
      <c r="K110" s="18">
        <f t="shared" si="19"/>
        <v>0</v>
      </c>
      <c r="L110" s="13">
        <f t="shared" si="20"/>
        <v>0</v>
      </c>
      <c r="M110" s="13">
        <f t="shared" si="25"/>
        <v>0</v>
      </c>
      <c r="N110" s="13">
        <f t="shared" si="21"/>
        <v>0</v>
      </c>
      <c r="O110" s="13">
        <f t="shared" si="22"/>
        <v>2.5891507778951646E-3</v>
      </c>
      <c r="P110" s="13">
        <f t="shared" si="23"/>
        <v>0</v>
      </c>
      <c r="Q110" s="19"/>
    </row>
    <row r="111" spans="2:17" x14ac:dyDescent="0.25">
      <c r="B111">
        <v>1340</v>
      </c>
      <c r="C111" s="13">
        <v>1.6924904040382529</v>
      </c>
      <c r="D111" s="13">
        <f t="shared" si="24"/>
        <v>0.1692490404038253</v>
      </c>
      <c r="E111" s="11">
        <f t="shared" si="13"/>
        <v>1.4776119402985074E-19</v>
      </c>
      <c r="F111" s="3">
        <f t="shared" si="14"/>
        <v>0.92350746268656714</v>
      </c>
      <c r="G111" s="18">
        <f t="shared" si="15"/>
        <v>1.1454227986925551E+18</v>
      </c>
      <c r="H111" s="18">
        <f t="shared" si="16"/>
        <v>0</v>
      </c>
      <c r="I111" s="18">
        <f t="shared" si="17"/>
        <v>0</v>
      </c>
      <c r="J111" s="18">
        <f t="shared" si="18"/>
        <v>1.1454227986925551E+18</v>
      </c>
      <c r="K111" s="18">
        <f t="shared" si="19"/>
        <v>0</v>
      </c>
      <c r="L111" s="13">
        <f t="shared" si="20"/>
        <v>0</v>
      </c>
      <c r="M111" s="13">
        <f t="shared" si="25"/>
        <v>0</v>
      </c>
      <c r="N111" s="13">
        <f t="shared" si="21"/>
        <v>0</v>
      </c>
      <c r="O111" s="13">
        <f t="shared" si="22"/>
        <v>6.4280443628118844E-4</v>
      </c>
      <c r="P111" s="13">
        <f t="shared" si="23"/>
        <v>0</v>
      </c>
      <c r="Q111" s="19"/>
    </row>
    <row r="112" spans="2:17" x14ac:dyDescent="0.25">
      <c r="B112">
        <v>1350</v>
      </c>
      <c r="C112" s="13">
        <v>0.16114407180032683</v>
      </c>
      <c r="D112" s="13">
        <f t="shared" si="24"/>
        <v>1.6114407180032684E-2</v>
      </c>
      <c r="E112" s="11">
        <f t="shared" si="13"/>
        <v>1.4666666666666666E-19</v>
      </c>
      <c r="F112" s="3">
        <f t="shared" si="14"/>
        <v>0.91666666666666663</v>
      </c>
      <c r="G112" s="18">
        <f t="shared" si="15"/>
        <v>1.0987095804567739E+17</v>
      </c>
      <c r="H112" s="18">
        <f t="shared" si="16"/>
        <v>0</v>
      </c>
      <c r="I112" s="18">
        <f t="shared" si="17"/>
        <v>0</v>
      </c>
      <c r="J112" s="18">
        <f t="shared" si="18"/>
        <v>0</v>
      </c>
      <c r="K112" s="18">
        <f t="shared" si="19"/>
        <v>0</v>
      </c>
      <c r="L112" s="13">
        <f t="shared" si="20"/>
        <v>0</v>
      </c>
      <c r="M112" s="13">
        <f t="shared" si="25"/>
        <v>0</v>
      </c>
      <c r="N112" s="13">
        <f t="shared" si="21"/>
        <v>0</v>
      </c>
      <c r="O112" s="13">
        <f t="shared" si="22"/>
        <v>0</v>
      </c>
      <c r="P112" s="13">
        <f t="shared" si="23"/>
        <v>0</v>
      </c>
      <c r="Q112" s="19"/>
    </row>
    <row r="113" spans="2:17" x14ac:dyDescent="0.25">
      <c r="B113">
        <v>1360</v>
      </c>
      <c r="C113" s="13">
        <v>2.1523417864675164E-5</v>
      </c>
      <c r="D113" s="13">
        <f t="shared" si="24"/>
        <v>2.1523417864675163E-6</v>
      </c>
      <c r="E113" s="11">
        <f t="shared" si="13"/>
        <v>1.4558823529411762E-19</v>
      </c>
      <c r="F113" s="3">
        <f t="shared" si="14"/>
        <v>0.90992647058823517</v>
      </c>
      <c r="G113" s="18">
        <f t="shared" si="15"/>
        <v>14783761765635.469</v>
      </c>
      <c r="H113" s="18">
        <f t="shared" si="16"/>
        <v>0</v>
      </c>
      <c r="I113" s="18">
        <f t="shared" si="17"/>
        <v>0</v>
      </c>
      <c r="J113" s="18">
        <f t="shared" si="18"/>
        <v>0</v>
      </c>
      <c r="K113" s="18">
        <f t="shared" si="19"/>
        <v>0</v>
      </c>
      <c r="L113" s="13">
        <f t="shared" si="20"/>
        <v>0</v>
      </c>
      <c r="M113" s="13">
        <f t="shared" si="25"/>
        <v>0</v>
      </c>
      <c r="N113" s="13">
        <f t="shared" si="21"/>
        <v>0</v>
      </c>
      <c r="O113" s="13">
        <f t="shared" si="22"/>
        <v>0</v>
      </c>
      <c r="P113" s="13">
        <f t="shared" si="23"/>
        <v>0</v>
      </c>
      <c r="Q113" s="19"/>
    </row>
    <row r="114" spans="2:17" x14ac:dyDescent="0.25">
      <c r="B114">
        <v>1370</v>
      </c>
      <c r="C114" s="13">
        <v>2.9362913551135996E-6</v>
      </c>
      <c r="D114" s="13">
        <f t="shared" si="24"/>
        <v>2.9362913551135999E-7</v>
      </c>
      <c r="E114" s="11">
        <f t="shared" si="13"/>
        <v>1.4452554744525546E-19</v>
      </c>
      <c r="F114" s="3">
        <f t="shared" si="14"/>
        <v>0.90328467153284675</v>
      </c>
      <c r="G114" s="18">
        <f t="shared" si="15"/>
        <v>2031676341669.5112</v>
      </c>
      <c r="H114" s="18">
        <f t="shared" si="16"/>
        <v>0</v>
      </c>
      <c r="I114" s="18">
        <f t="shared" si="17"/>
        <v>0</v>
      </c>
      <c r="J114" s="18">
        <f t="shared" si="18"/>
        <v>0</v>
      </c>
      <c r="K114" s="18">
        <f t="shared" si="19"/>
        <v>0</v>
      </c>
      <c r="L114" s="13">
        <f t="shared" si="20"/>
        <v>0</v>
      </c>
      <c r="M114" s="13">
        <f t="shared" si="25"/>
        <v>0</v>
      </c>
      <c r="N114" s="13">
        <f t="shared" si="21"/>
        <v>0</v>
      </c>
      <c r="O114" s="13">
        <f t="shared" si="22"/>
        <v>0</v>
      </c>
      <c r="P114" s="13">
        <f t="shared" si="23"/>
        <v>0</v>
      </c>
      <c r="Q114" s="19"/>
    </row>
    <row r="115" spans="2:17" x14ac:dyDescent="0.25">
      <c r="B115">
        <v>1380</v>
      </c>
      <c r="C115" s="13">
        <v>8.2042192736182622E-4</v>
      </c>
      <c r="D115" s="13">
        <f t="shared" si="24"/>
        <v>8.2042192736182616E-5</v>
      </c>
      <c r="E115" s="11">
        <f t="shared" si="13"/>
        <v>1.434782608695652E-19</v>
      </c>
      <c r="F115" s="3">
        <f t="shared" si="14"/>
        <v>0.89673913043478259</v>
      </c>
      <c r="G115" s="18">
        <f t="shared" si="15"/>
        <v>571809222100666.75</v>
      </c>
      <c r="H115" s="18">
        <f t="shared" si="16"/>
        <v>0</v>
      </c>
      <c r="I115" s="18">
        <f t="shared" si="17"/>
        <v>0</v>
      </c>
      <c r="J115" s="18">
        <f t="shared" si="18"/>
        <v>0</v>
      </c>
      <c r="K115" s="18">
        <f t="shared" si="19"/>
        <v>0</v>
      </c>
      <c r="L115" s="13">
        <f t="shared" si="20"/>
        <v>0</v>
      </c>
      <c r="M115" s="13">
        <f t="shared" si="25"/>
        <v>0</v>
      </c>
      <c r="N115" s="13">
        <f t="shared" si="21"/>
        <v>0</v>
      </c>
      <c r="O115" s="13">
        <f t="shared" si="22"/>
        <v>0</v>
      </c>
      <c r="P115" s="13">
        <f t="shared" si="23"/>
        <v>0</v>
      </c>
      <c r="Q115" s="19"/>
    </row>
    <row r="116" spans="2:17" x14ac:dyDescent="0.25">
      <c r="B116">
        <v>1390</v>
      </c>
      <c r="C116" s="13">
        <v>4.9603212316795767E-3</v>
      </c>
      <c r="D116" s="13">
        <f t="shared" si="24"/>
        <v>4.960321231679577E-4</v>
      </c>
      <c r="E116" s="11">
        <f t="shared" si="13"/>
        <v>1.4244604316546762E-19</v>
      </c>
      <c r="F116" s="3">
        <f t="shared" si="14"/>
        <v>0.89028776978417268</v>
      </c>
      <c r="G116" s="18">
        <f t="shared" si="15"/>
        <v>3482245713148794</v>
      </c>
      <c r="H116" s="18">
        <f t="shared" si="16"/>
        <v>0</v>
      </c>
      <c r="I116" s="18">
        <f t="shared" si="17"/>
        <v>0</v>
      </c>
      <c r="J116" s="18">
        <f t="shared" si="18"/>
        <v>0</v>
      </c>
      <c r="K116" s="18">
        <f t="shared" si="19"/>
        <v>0</v>
      </c>
      <c r="L116" s="13">
        <f t="shared" si="20"/>
        <v>0</v>
      </c>
      <c r="M116" s="13">
        <f t="shared" si="25"/>
        <v>0</v>
      </c>
      <c r="N116" s="13">
        <f t="shared" si="21"/>
        <v>0</v>
      </c>
      <c r="O116" s="13">
        <f t="shared" si="22"/>
        <v>0</v>
      </c>
      <c r="P116" s="13">
        <f t="shared" si="23"/>
        <v>0</v>
      </c>
      <c r="Q116" s="19"/>
    </row>
    <row r="117" spans="2:17" x14ac:dyDescent="0.25">
      <c r="B117">
        <v>1400</v>
      </c>
      <c r="C117" s="13">
        <v>3.2647135320245933E-8</v>
      </c>
      <c r="D117" s="13">
        <f t="shared" si="24"/>
        <v>3.2647135320245934E-9</v>
      </c>
      <c r="E117" s="11">
        <f t="shared" si="13"/>
        <v>1.414285714285714E-19</v>
      </c>
      <c r="F117" s="3">
        <f t="shared" si="14"/>
        <v>0.88392857142857129</v>
      </c>
      <c r="G117" s="18">
        <f t="shared" si="15"/>
        <v>23083833054.719353</v>
      </c>
      <c r="H117" s="18">
        <f t="shared" si="16"/>
        <v>0</v>
      </c>
      <c r="I117" s="18">
        <f t="shared" si="17"/>
        <v>0</v>
      </c>
      <c r="J117" s="18">
        <f t="shared" si="18"/>
        <v>0</v>
      </c>
      <c r="K117" s="18">
        <f t="shared" si="19"/>
        <v>0</v>
      </c>
      <c r="L117" s="13">
        <f t="shared" si="20"/>
        <v>0</v>
      </c>
      <c r="M117" s="13">
        <f t="shared" si="25"/>
        <v>0</v>
      </c>
      <c r="N117" s="13">
        <f t="shared" si="21"/>
        <v>0</v>
      </c>
      <c r="O117" s="13">
        <f t="shared" si="22"/>
        <v>0</v>
      </c>
      <c r="P117" s="13">
        <f t="shared" si="23"/>
        <v>0</v>
      </c>
      <c r="Q117" s="19"/>
    </row>
    <row r="118" spans="2:17" x14ac:dyDescent="0.25">
      <c r="B118">
        <v>1410</v>
      </c>
      <c r="C118" s="13">
        <v>4.6913287873326971E-3</v>
      </c>
      <c r="D118" s="13">
        <f t="shared" si="24"/>
        <v>4.6913287873326972E-4</v>
      </c>
      <c r="E118" s="11">
        <f t="shared" si="13"/>
        <v>1.4042553191489361E-19</v>
      </c>
      <c r="F118" s="3">
        <f t="shared" si="14"/>
        <v>0.87765957446808507</v>
      </c>
      <c r="G118" s="18">
        <f t="shared" si="15"/>
        <v>3340794742494497</v>
      </c>
      <c r="H118" s="18">
        <f t="shared" si="16"/>
        <v>0</v>
      </c>
      <c r="I118" s="18">
        <f t="shared" si="17"/>
        <v>0</v>
      </c>
      <c r="J118" s="18">
        <f t="shared" si="18"/>
        <v>0</v>
      </c>
      <c r="K118" s="18">
        <f t="shared" si="19"/>
        <v>0</v>
      </c>
      <c r="L118" s="13">
        <f t="shared" si="20"/>
        <v>0</v>
      </c>
      <c r="M118" s="13">
        <f t="shared" si="25"/>
        <v>0</v>
      </c>
      <c r="N118" s="13">
        <f t="shared" si="21"/>
        <v>0</v>
      </c>
      <c r="O118" s="13">
        <f t="shared" si="22"/>
        <v>0</v>
      </c>
      <c r="P118" s="13">
        <f t="shared" si="23"/>
        <v>0</v>
      </c>
      <c r="Q118" s="19"/>
    </row>
    <row r="119" spans="2:17" x14ac:dyDescent="0.25">
      <c r="B119">
        <v>1420</v>
      </c>
      <c r="C119" s="13">
        <v>8.3179502846673525E-2</v>
      </c>
      <c r="D119" s="13">
        <f t="shared" si="24"/>
        <v>8.3179502846673532E-3</v>
      </c>
      <c r="E119" s="11">
        <f t="shared" si="13"/>
        <v>1.3943661971830982E-19</v>
      </c>
      <c r="F119" s="3">
        <f t="shared" si="14"/>
        <v>0.8714788732394364</v>
      </c>
      <c r="G119" s="18">
        <f t="shared" si="15"/>
        <v>5.9653986890038608E+16</v>
      </c>
      <c r="H119" s="18">
        <f t="shared" si="16"/>
        <v>0</v>
      </c>
      <c r="I119" s="18">
        <f t="shared" si="17"/>
        <v>0</v>
      </c>
      <c r="J119" s="18">
        <f t="shared" si="18"/>
        <v>0</v>
      </c>
      <c r="K119" s="18">
        <f t="shared" si="19"/>
        <v>0</v>
      </c>
      <c r="L119" s="13">
        <f t="shared" si="20"/>
        <v>0</v>
      </c>
      <c r="M119" s="13">
        <f t="shared" si="25"/>
        <v>0</v>
      </c>
      <c r="N119" s="13">
        <f t="shared" si="21"/>
        <v>0</v>
      </c>
      <c r="O119" s="13">
        <f t="shared" si="22"/>
        <v>0</v>
      </c>
      <c r="P119" s="13">
        <f t="shared" si="23"/>
        <v>0</v>
      </c>
      <c r="Q119" s="19"/>
    </row>
    <row r="120" spans="2:17" x14ac:dyDescent="0.25">
      <c r="B120">
        <v>1430</v>
      </c>
      <c r="C120" s="13">
        <v>0.61944686221353717</v>
      </c>
      <c r="D120" s="13">
        <f t="shared" si="24"/>
        <v>6.1944686221353719E-2</v>
      </c>
      <c r="E120" s="11">
        <f t="shared" si="13"/>
        <v>1.3846153846153844E-19</v>
      </c>
      <c r="F120" s="3">
        <f t="shared" si="14"/>
        <v>0.86538461538461531</v>
      </c>
      <c r="G120" s="18">
        <f t="shared" si="15"/>
        <v>4.4737828937644358E+17</v>
      </c>
      <c r="H120" s="18">
        <f t="shared" si="16"/>
        <v>0</v>
      </c>
      <c r="I120" s="18">
        <f t="shared" si="17"/>
        <v>0</v>
      </c>
      <c r="J120" s="18">
        <f t="shared" si="18"/>
        <v>0</v>
      </c>
      <c r="K120" s="18">
        <f t="shared" si="19"/>
        <v>0</v>
      </c>
      <c r="L120" s="13">
        <f t="shared" si="20"/>
        <v>0</v>
      </c>
      <c r="M120" s="13">
        <f t="shared" si="25"/>
        <v>0</v>
      </c>
      <c r="N120" s="13">
        <f t="shared" si="21"/>
        <v>0</v>
      </c>
      <c r="O120" s="13">
        <f t="shared" si="22"/>
        <v>0</v>
      </c>
      <c r="P120" s="13">
        <f t="shared" si="23"/>
        <v>0</v>
      </c>
      <c r="Q120" s="19"/>
    </row>
    <row r="121" spans="2:17" x14ac:dyDescent="0.25">
      <c r="B121">
        <v>1440</v>
      </c>
      <c r="C121" s="13">
        <v>0.39821943134881388</v>
      </c>
      <c r="D121" s="13">
        <f t="shared" si="24"/>
        <v>3.9821943134881389E-2</v>
      </c>
      <c r="E121" s="11">
        <f t="shared" si="13"/>
        <v>1.3749999999999997E-19</v>
      </c>
      <c r="F121" s="3">
        <f t="shared" si="14"/>
        <v>0.85937499999999989</v>
      </c>
      <c r="G121" s="18">
        <f t="shared" si="15"/>
        <v>2.8961413189004653E+17</v>
      </c>
      <c r="H121" s="18">
        <f t="shared" si="16"/>
        <v>0</v>
      </c>
      <c r="I121" s="18">
        <f t="shared" si="17"/>
        <v>0</v>
      </c>
      <c r="J121" s="18">
        <f t="shared" si="18"/>
        <v>0</v>
      </c>
      <c r="K121" s="18">
        <f t="shared" si="19"/>
        <v>0</v>
      </c>
      <c r="L121" s="13">
        <f t="shared" si="20"/>
        <v>0</v>
      </c>
      <c r="M121" s="13">
        <f t="shared" si="25"/>
        <v>0</v>
      </c>
      <c r="N121" s="13">
        <f t="shared" si="21"/>
        <v>0</v>
      </c>
      <c r="O121" s="13">
        <f t="shared" si="22"/>
        <v>0</v>
      </c>
      <c r="P121" s="13">
        <f t="shared" si="23"/>
        <v>0</v>
      </c>
      <c r="Q121" s="19"/>
    </row>
    <row r="122" spans="2:17" x14ac:dyDescent="0.25">
      <c r="B122">
        <v>1450</v>
      </c>
      <c r="C122" s="13">
        <v>0.27564937885744517</v>
      </c>
      <c r="D122" s="13">
        <f t="shared" si="24"/>
        <v>2.7564937885744517E-2</v>
      </c>
      <c r="E122" s="11">
        <f t="shared" si="13"/>
        <v>1.3655172413793102E-19</v>
      </c>
      <c r="F122" s="3">
        <f t="shared" si="14"/>
        <v>0.85344827586206895</v>
      </c>
      <c r="G122" s="18">
        <f t="shared" si="15"/>
        <v>2.0186444411277552E+17</v>
      </c>
      <c r="H122" s="18">
        <f t="shared" si="16"/>
        <v>0</v>
      </c>
      <c r="I122" s="18">
        <f t="shared" si="17"/>
        <v>0</v>
      </c>
      <c r="J122" s="18">
        <f t="shared" si="18"/>
        <v>0</v>
      </c>
      <c r="K122" s="18">
        <f t="shared" si="19"/>
        <v>0</v>
      </c>
      <c r="L122" s="13">
        <f t="shared" si="20"/>
        <v>0</v>
      </c>
      <c r="M122" s="13">
        <f t="shared" si="25"/>
        <v>0</v>
      </c>
      <c r="N122" s="13">
        <f t="shared" si="21"/>
        <v>0</v>
      </c>
      <c r="O122" s="13">
        <f t="shared" si="22"/>
        <v>0</v>
      </c>
      <c r="P122" s="13">
        <f t="shared" si="23"/>
        <v>0</v>
      </c>
      <c r="Q122" s="19"/>
    </row>
    <row r="123" spans="2:17" x14ac:dyDescent="0.25">
      <c r="B123">
        <v>1460</v>
      </c>
      <c r="C123" s="13">
        <v>0.85897583508616016</v>
      </c>
      <c r="D123" s="13">
        <f t="shared" si="24"/>
        <v>8.589758350861601E-2</v>
      </c>
      <c r="E123" s="11">
        <f t="shared" si="13"/>
        <v>1.3561643835616437E-19</v>
      </c>
      <c r="F123" s="3">
        <f t="shared" si="14"/>
        <v>0.8476027397260274</v>
      </c>
      <c r="G123" s="18">
        <f t="shared" si="15"/>
        <v>6.3338622183120896E+17</v>
      </c>
      <c r="H123" s="18">
        <f t="shared" si="16"/>
        <v>0</v>
      </c>
      <c r="I123" s="18">
        <f t="shared" si="17"/>
        <v>0</v>
      </c>
      <c r="J123" s="18">
        <f t="shared" si="18"/>
        <v>0</v>
      </c>
      <c r="K123" s="18">
        <f t="shared" si="19"/>
        <v>0</v>
      </c>
      <c r="L123" s="13">
        <f t="shared" si="20"/>
        <v>0</v>
      </c>
      <c r="M123" s="13">
        <f t="shared" si="25"/>
        <v>0</v>
      </c>
      <c r="N123" s="13">
        <f t="shared" si="21"/>
        <v>0</v>
      </c>
      <c r="O123" s="13">
        <f t="shared" si="22"/>
        <v>0</v>
      </c>
      <c r="P123" s="13">
        <f t="shared" si="23"/>
        <v>0</v>
      </c>
      <c r="Q123" s="19"/>
    </row>
    <row r="124" spans="2:17" x14ac:dyDescent="0.25">
      <c r="B124">
        <v>1470</v>
      </c>
      <c r="C124" s="13">
        <v>0.49955165047716921</v>
      </c>
      <c r="D124" s="13">
        <f t="shared" si="24"/>
        <v>4.9955165047716923E-2</v>
      </c>
      <c r="E124" s="11">
        <f t="shared" si="13"/>
        <v>1.3469387755102038E-19</v>
      </c>
      <c r="F124" s="3">
        <f t="shared" si="14"/>
        <v>0.84183673469387743</v>
      </c>
      <c r="G124" s="18">
        <f t="shared" si="15"/>
        <v>3.7087925565729235E+17</v>
      </c>
      <c r="H124" s="18">
        <f t="shared" si="16"/>
        <v>0</v>
      </c>
      <c r="I124" s="18">
        <f t="shared" si="17"/>
        <v>0</v>
      </c>
      <c r="J124" s="18">
        <f t="shared" si="18"/>
        <v>0</v>
      </c>
      <c r="K124" s="18">
        <f t="shared" si="19"/>
        <v>0</v>
      </c>
      <c r="L124" s="13">
        <f t="shared" si="20"/>
        <v>0</v>
      </c>
      <c r="M124" s="13">
        <f t="shared" si="25"/>
        <v>0</v>
      </c>
      <c r="N124" s="13">
        <f t="shared" si="21"/>
        <v>0</v>
      </c>
      <c r="O124" s="13">
        <f t="shared" si="22"/>
        <v>0</v>
      </c>
      <c r="P124" s="13">
        <f t="shared" si="23"/>
        <v>0</v>
      </c>
      <c r="Q124" s="19"/>
    </row>
    <row r="125" spans="2:17" x14ac:dyDescent="0.25">
      <c r="B125">
        <v>1480</v>
      </c>
      <c r="C125" s="13">
        <v>0.60975307842473747</v>
      </c>
      <c r="D125" s="13">
        <f t="shared" si="24"/>
        <v>6.097530784247375E-2</v>
      </c>
      <c r="E125" s="11">
        <f t="shared" si="13"/>
        <v>1.3378378378378378E-19</v>
      </c>
      <c r="F125" s="3">
        <f t="shared" si="14"/>
        <v>0.83614864864864868</v>
      </c>
      <c r="G125" s="18">
        <f t="shared" si="15"/>
        <v>4.5577502831748058E+17</v>
      </c>
      <c r="H125" s="18">
        <f t="shared" si="16"/>
        <v>0</v>
      </c>
      <c r="I125" s="18">
        <f t="shared" si="17"/>
        <v>0</v>
      </c>
      <c r="J125" s="18">
        <f t="shared" si="18"/>
        <v>0</v>
      </c>
      <c r="K125" s="18">
        <f t="shared" si="19"/>
        <v>0</v>
      </c>
      <c r="L125" s="13">
        <f t="shared" si="20"/>
        <v>0</v>
      </c>
      <c r="M125" s="13">
        <f t="shared" si="25"/>
        <v>0</v>
      </c>
      <c r="N125" s="13">
        <f t="shared" si="21"/>
        <v>0</v>
      </c>
      <c r="O125" s="13">
        <f t="shared" si="22"/>
        <v>0</v>
      </c>
      <c r="P125" s="13">
        <f t="shared" si="23"/>
        <v>0</v>
      </c>
      <c r="Q125" s="19"/>
    </row>
    <row r="126" spans="2:17" x14ac:dyDescent="0.25">
      <c r="B126">
        <v>1490</v>
      </c>
      <c r="C126" s="13">
        <v>1.7575513802971059</v>
      </c>
      <c r="D126" s="13">
        <f t="shared" si="24"/>
        <v>0.1757551380297106</v>
      </c>
      <c r="E126" s="11">
        <f t="shared" si="13"/>
        <v>1.3288590604026845E-19</v>
      </c>
      <c r="F126" s="3">
        <f t="shared" si="14"/>
        <v>0.83053691275167785</v>
      </c>
      <c r="G126" s="18">
        <f t="shared" si="15"/>
        <v>1.3226017962841859E+18</v>
      </c>
      <c r="H126" s="18">
        <f t="shared" si="16"/>
        <v>0</v>
      </c>
      <c r="I126" s="18">
        <f t="shared" si="17"/>
        <v>0</v>
      </c>
      <c r="J126" s="18">
        <f t="shared" si="18"/>
        <v>0</v>
      </c>
      <c r="K126" s="18">
        <f t="shared" si="19"/>
        <v>0</v>
      </c>
      <c r="L126" s="13">
        <f t="shared" si="20"/>
        <v>0</v>
      </c>
      <c r="M126" s="13">
        <f t="shared" si="25"/>
        <v>0</v>
      </c>
      <c r="N126" s="13">
        <f t="shared" si="21"/>
        <v>0</v>
      </c>
      <c r="O126" s="13">
        <f t="shared" si="22"/>
        <v>0</v>
      </c>
      <c r="P126" s="13">
        <f t="shared" si="23"/>
        <v>0</v>
      </c>
      <c r="Q126" s="19"/>
    </row>
    <row r="127" spans="2:17" x14ac:dyDescent="0.25">
      <c r="B127">
        <v>1500</v>
      </c>
      <c r="C127" s="13">
        <v>2.5200821113185587</v>
      </c>
      <c r="D127" s="13">
        <f t="shared" si="24"/>
        <v>0.2520082111318559</v>
      </c>
      <c r="E127" s="11">
        <f t="shared" si="13"/>
        <v>1.32E-19</v>
      </c>
      <c r="F127" s="3">
        <f t="shared" si="14"/>
        <v>0.82500000000000007</v>
      </c>
      <c r="G127" s="18">
        <f t="shared" si="15"/>
        <v>1.9091531146352719E+18</v>
      </c>
      <c r="H127" s="18">
        <f t="shared" si="16"/>
        <v>0</v>
      </c>
      <c r="I127" s="18">
        <f t="shared" si="17"/>
        <v>0</v>
      </c>
      <c r="J127" s="18">
        <f t="shared" si="18"/>
        <v>0</v>
      </c>
      <c r="K127" s="18">
        <f t="shared" si="19"/>
        <v>0</v>
      </c>
      <c r="L127" s="13">
        <f t="shared" si="20"/>
        <v>0</v>
      </c>
      <c r="M127" s="13">
        <f t="shared" si="25"/>
        <v>0</v>
      </c>
      <c r="N127" s="13">
        <f t="shared" si="21"/>
        <v>0</v>
      </c>
      <c r="O127" s="13">
        <f t="shared" si="22"/>
        <v>0</v>
      </c>
      <c r="P127" s="13">
        <f t="shared" si="23"/>
        <v>0</v>
      </c>
      <c r="Q127" s="19"/>
    </row>
    <row r="128" spans="2:17" x14ac:dyDescent="0.25">
      <c r="B128">
        <v>1510</v>
      </c>
      <c r="C128" s="13">
        <v>2.7202929362511332</v>
      </c>
      <c r="D128" s="13">
        <f t="shared" si="24"/>
        <v>0.2720292936251133</v>
      </c>
      <c r="E128" s="11">
        <f t="shared" si="13"/>
        <v>1.3112582781456951E-19</v>
      </c>
      <c r="F128" s="3">
        <f t="shared" si="14"/>
        <v>0.81953642384105951</v>
      </c>
      <c r="G128" s="18">
        <f t="shared" si="15"/>
        <v>2.074566835221824E+18</v>
      </c>
      <c r="H128" s="18">
        <f t="shared" si="16"/>
        <v>0</v>
      </c>
      <c r="I128" s="18">
        <f t="shared" si="17"/>
        <v>0</v>
      </c>
      <c r="J128" s="18">
        <f t="shared" si="18"/>
        <v>0</v>
      </c>
      <c r="K128" s="18">
        <f t="shared" si="19"/>
        <v>0</v>
      </c>
      <c r="L128" s="13">
        <f t="shared" si="20"/>
        <v>0</v>
      </c>
      <c r="M128" s="13">
        <f t="shared" si="25"/>
        <v>0</v>
      </c>
      <c r="N128" s="13">
        <f t="shared" si="21"/>
        <v>0</v>
      </c>
      <c r="O128" s="13">
        <f t="shared" si="22"/>
        <v>0</v>
      </c>
      <c r="P128" s="13">
        <f t="shared" si="23"/>
        <v>0</v>
      </c>
      <c r="Q128" s="19"/>
    </row>
    <row r="129" spans="2:17" x14ac:dyDescent="0.25">
      <c r="B129">
        <v>1520</v>
      </c>
      <c r="C129" s="13">
        <v>2.6597570665326957</v>
      </c>
      <c r="D129" s="13">
        <f t="shared" si="24"/>
        <v>0.26597570665326958</v>
      </c>
      <c r="E129" s="11">
        <f t="shared" si="13"/>
        <v>1.3026315789473683E-19</v>
      </c>
      <c r="F129" s="3">
        <f t="shared" si="14"/>
        <v>0.8141447368421052</v>
      </c>
      <c r="G129" s="18">
        <f t="shared" si="15"/>
        <v>2.0418337076412618E+18</v>
      </c>
      <c r="H129" s="18">
        <f t="shared" si="16"/>
        <v>0</v>
      </c>
      <c r="I129" s="18">
        <f t="shared" si="17"/>
        <v>0</v>
      </c>
      <c r="J129" s="18">
        <f t="shared" si="18"/>
        <v>0</v>
      </c>
      <c r="K129" s="18">
        <f t="shared" si="19"/>
        <v>0</v>
      </c>
      <c r="L129" s="13">
        <f t="shared" si="20"/>
        <v>0</v>
      </c>
      <c r="M129" s="13">
        <f t="shared" si="25"/>
        <v>0</v>
      </c>
      <c r="N129" s="13">
        <f t="shared" si="21"/>
        <v>0</v>
      </c>
      <c r="O129" s="13">
        <f t="shared" si="22"/>
        <v>0</v>
      </c>
      <c r="P129" s="13">
        <f t="shared" si="23"/>
        <v>0</v>
      </c>
      <c r="Q129" s="19"/>
    </row>
    <row r="130" spans="2:17" x14ac:dyDescent="0.25">
      <c r="B130">
        <v>1530</v>
      </c>
      <c r="C130" s="13">
        <v>2.5664393138770305</v>
      </c>
      <c r="D130" s="13">
        <f t="shared" si="24"/>
        <v>0.25664393138770303</v>
      </c>
      <c r="E130" s="11">
        <f t="shared" si="13"/>
        <v>1.2941176470588233E-19</v>
      </c>
      <c r="F130" s="3">
        <f t="shared" si="14"/>
        <v>0.80882352941176461</v>
      </c>
      <c r="G130" s="18">
        <f t="shared" si="15"/>
        <v>1.9831576516322509E+18</v>
      </c>
      <c r="H130" s="18">
        <f t="shared" si="16"/>
        <v>0</v>
      </c>
      <c r="I130" s="18">
        <f t="shared" si="17"/>
        <v>0</v>
      </c>
      <c r="J130" s="18">
        <f t="shared" si="18"/>
        <v>0</v>
      </c>
      <c r="K130" s="18">
        <f t="shared" si="19"/>
        <v>0</v>
      </c>
      <c r="L130" s="13">
        <f t="shared" si="20"/>
        <v>0</v>
      </c>
      <c r="M130" s="13">
        <f t="shared" si="25"/>
        <v>0</v>
      </c>
      <c r="N130" s="13">
        <f t="shared" si="21"/>
        <v>0</v>
      </c>
      <c r="O130" s="13">
        <f t="shared" si="22"/>
        <v>0</v>
      </c>
      <c r="P130" s="13">
        <f t="shared" si="23"/>
        <v>0</v>
      </c>
      <c r="Q130" s="19"/>
    </row>
    <row r="131" spans="2:17" x14ac:dyDescent="0.25">
      <c r="B131">
        <v>1540</v>
      </c>
      <c r="C131" s="13">
        <v>2.6638799413806291</v>
      </c>
      <c r="D131" s="13">
        <f t="shared" si="24"/>
        <v>0.26638799413806291</v>
      </c>
      <c r="E131" s="11">
        <f t="shared" si="13"/>
        <v>1.2857142857142856E-19</v>
      </c>
      <c r="F131" s="3">
        <f t="shared" si="14"/>
        <v>0.8035714285714286</v>
      </c>
      <c r="G131" s="18">
        <f t="shared" si="15"/>
        <v>2.0719066210738227E+18</v>
      </c>
      <c r="H131" s="18">
        <f t="shared" si="16"/>
        <v>0</v>
      </c>
      <c r="I131" s="18">
        <f t="shared" si="17"/>
        <v>0</v>
      </c>
      <c r="J131" s="18">
        <f t="shared" si="18"/>
        <v>0</v>
      </c>
      <c r="K131" s="18">
        <f t="shared" si="19"/>
        <v>0</v>
      </c>
      <c r="L131" s="13">
        <f t="shared" si="20"/>
        <v>0</v>
      </c>
      <c r="M131" s="13">
        <f t="shared" si="25"/>
        <v>0</v>
      </c>
      <c r="N131" s="13">
        <f t="shared" si="21"/>
        <v>0</v>
      </c>
      <c r="O131" s="13">
        <f t="shared" si="22"/>
        <v>0</v>
      </c>
      <c r="P131" s="13">
        <f t="shared" si="23"/>
        <v>0</v>
      </c>
      <c r="Q131" s="19"/>
    </row>
    <row r="132" spans="2:17" x14ac:dyDescent="0.25">
      <c r="B132">
        <v>1550</v>
      </c>
      <c r="C132" s="13">
        <v>2.7140583450176727</v>
      </c>
      <c r="D132" s="13">
        <f t="shared" si="24"/>
        <v>0.27140583450176725</v>
      </c>
      <c r="E132" s="11">
        <f t="shared" si="13"/>
        <v>1.2774193548387095E-19</v>
      </c>
      <c r="F132" s="3">
        <f t="shared" si="14"/>
        <v>0.79838709677419351</v>
      </c>
      <c r="G132" s="18">
        <f t="shared" si="15"/>
        <v>2.1246416337259561E+18</v>
      </c>
      <c r="H132" s="18">
        <f t="shared" si="16"/>
        <v>0</v>
      </c>
      <c r="I132" s="18">
        <f t="shared" si="17"/>
        <v>0</v>
      </c>
      <c r="J132" s="18">
        <f t="shared" si="18"/>
        <v>0</v>
      </c>
      <c r="K132" s="18">
        <f t="shared" si="19"/>
        <v>0</v>
      </c>
      <c r="L132" s="13">
        <f t="shared" si="20"/>
        <v>0</v>
      </c>
      <c r="M132" s="13">
        <f t="shared" si="25"/>
        <v>0</v>
      </c>
      <c r="N132" s="13">
        <f t="shared" si="21"/>
        <v>0</v>
      </c>
      <c r="O132" s="13">
        <f t="shared" si="22"/>
        <v>0</v>
      </c>
      <c r="P132" s="13">
        <f t="shared" si="23"/>
        <v>0</v>
      </c>
      <c r="Q132" s="19"/>
    </row>
    <row r="133" spans="2:17" x14ac:dyDescent="0.25">
      <c r="B133">
        <v>1560</v>
      </c>
      <c r="C133" s="13">
        <v>2.6716229014608945</v>
      </c>
      <c r="D133" s="13">
        <f t="shared" si="24"/>
        <v>0.26716229014608944</v>
      </c>
      <c r="E133" s="11">
        <f t="shared" ref="E133:E196" si="26">h*c_/(lambda_nm*0.000000001)</f>
        <v>1.2692307692307691E-19</v>
      </c>
      <c r="F133" s="3">
        <f t="shared" ref="F133:F196" si="27">E_photon/q</f>
        <v>0.79326923076923073</v>
      </c>
      <c r="G133" s="18">
        <f t="shared" ref="G133:G196" si="28">I_lambda/E_photon</f>
        <v>2.1049150132722202E+18</v>
      </c>
      <c r="H133" s="18">
        <f t="shared" ref="H133:H196" si="29">IF(E_photon&gt;Eg_1.12eV,phi,0)</f>
        <v>0</v>
      </c>
      <c r="I133" s="18">
        <f t="shared" ref="I133:I196" si="30">IF(E_photon&gt;Eg_2.0eV,phi,0)</f>
        <v>0</v>
      </c>
      <c r="J133" s="18">
        <f t="shared" ref="J133:J196" si="31">IF(E_photon&gt;Eg_2,phi,0)</f>
        <v>0</v>
      </c>
      <c r="K133" s="18">
        <f t="shared" ref="K133:K196" si="32">IF(E_photon&gt;Eg_3.1eV,phi,0)</f>
        <v>0</v>
      </c>
      <c r="L133" s="13">
        <f t="shared" ref="L133:L196" si="33">(E_photon-Eg_1.12eV)*Phi_1.12eV</f>
        <v>0</v>
      </c>
      <c r="M133" s="13">
        <f t="shared" si="25"/>
        <v>0</v>
      </c>
      <c r="N133" s="13">
        <f t="shared" ref="N133:N196" si="34">(E_photon-Eg_1)*Phi_2.0eV</f>
        <v>0</v>
      </c>
      <c r="O133" s="13">
        <f t="shared" ref="O133:O196" si="35">(E_photon-Eg_2)*Phi_0.9eV</f>
        <v>0</v>
      </c>
      <c r="P133" s="13">
        <f t="shared" ref="P133:P196" si="36">(E_photon-Eg_3.1eV)*Phi_3.1eV</f>
        <v>0</v>
      </c>
      <c r="Q133" s="19"/>
    </row>
    <row r="134" spans="2:17" x14ac:dyDescent="0.25">
      <c r="B134">
        <v>1570</v>
      </c>
      <c r="C134" s="13">
        <v>2.4309877914339473</v>
      </c>
      <c r="D134" s="13">
        <f t="shared" ref="D134:D197" si="37">C134/10</f>
        <v>0.24309877914339473</v>
      </c>
      <c r="E134" s="11">
        <f t="shared" si="26"/>
        <v>1.2611464968152865E-19</v>
      </c>
      <c r="F134" s="3">
        <f t="shared" si="27"/>
        <v>0.78821656050955413</v>
      </c>
      <c r="G134" s="18">
        <f t="shared" si="28"/>
        <v>1.9276014305814636E+18</v>
      </c>
      <c r="H134" s="18">
        <f t="shared" si="29"/>
        <v>0</v>
      </c>
      <c r="I134" s="18">
        <f t="shared" si="30"/>
        <v>0</v>
      </c>
      <c r="J134" s="18">
        <f t="shared" si="31"/>
        <v>0</v>
      </c>
      <c r="K134" s="18">
        <f t="shared" si="32"/>
        <v>0</v>
      </c>
      <c r="L134" s="13">
        <f t="shared" si="33"/>
        <v>0</v>
      </c>
      <c r="M134" s="13">
        <f t="shared" ref="M134:M197" si="38">IF(E_photon&gt;Eg_2.0eV,phi*(E_photon-Eg_2.0eV),0)</f>
        <v>0</v>
      </c>
      <c r="N134" s="13">
        <f t="shared" si="34"/>
        <v>0</v>
      </c>
      <c r="O134" s="13">
        <f t="shared" si="35"/>
        <v>0</v>
      </c>
      <c r="P134" s="13">
        <f t="shared" si="36"/>
        <v>0</v>
      </c>
      <c r="Q134" s="19"/>
    </row>
    <row r="135" spans="2:17" x14ac:dyDescent="0.25">
      <c r="B135">
        <v>1580</v>
      </c>
      <c r="C135" s="13">
        <v>2.4600490312157226</v>
      </c>
      <c r="D135" s="13">
        <f t="shared" si="37"/>
        <v>0.24600490312157225</v>
      </c>
      <c r="E135" s="11">
        <f t="shared" si="26"/>
        <v>1.2531645569620252E-19</v>
      </c>
      <c r="F135" s="3">
        <f t="shared" si="27"/>
        <v>0.78322784810126578</v>
      </c>
      <c r="G135" s="18">
        <f t="shared" si="28"/>
        <v>1.9630694289499203E+18</v>
      </c>
      <c r="H135" s="18">
        <f t="shared" si="29"/>
        <v>0</v>
      </c>
      <c r="I135" s="18">
        <f t="shared" si="30"/>
        <v>0</v>
      </c>
      <c r="J135" s="18">
        <f t="shared" si="31"/>
        <v>0</v>
      </c>
      <c r="K135" s="18">
        <f t="shared" si="32"/>
        <v>0</v>
      </c>
      <c r="L135" s="13">
        <f t="shared" si="33"/>
        <v>0</v>
      </c>
      <c r="M135" s="13">
        <f t="shared" si="38"/>
        <v>0</v>
      </c>
      <c r="N135" s="13">
        <f t="shared" si="34"/>
        <v>0</v>
      </c>
      <c r="O135" s="13">
        <f t="shared" si="35"/>
        <v>0</v>
      </c>
      <c r="P135" s="13">
        <f t="shared" si="36"/>
        <v>0</v>
      </c>
      <c r="Q135" s="19"/>
    </row>
    <row r="136" spans="2:17" x14ac:dyDescent="0.25">
      <c r="B136">
        <v>1590</v>
      </c>
      <c r="C136" s="13">
        <v>2.4313900231264292</v>
      </c>
      <c r="D136" s="13">
        <f t="shared" si="37"/>
        <v>0.2431390023126429</v>
      </c>
      <c r="E136" s="11">
        <f t="shared" si="26"/>
        <v>1.2452830188679243E-19</v>
      </c>
      <c r="F136" s="3">
        <f t="shared" si="27"/>
        <v>0.77830188679245271</v>
      </c>
      <c r="G136" s="18">
        <f t="shared" si="28"/>
        <v>1.9524798670560722E+18</v>
      </c>
      <c r="H136" s="18">
        <f t="shared" si="29"/>
        <v>0</v>
      </c>
      <c r="I136" s="18">
        <f t="shared" si="30"/>
        <v>0</v>
      </c>
      <c r="J136" s="18">
        <f t="shared" si="31"/>
        <v>0</v>
      </c>
      <c r="K136" s="18">
        <f t="shared" si="32"/>
        <v>0</v>
      </c>
      <c r="L136" s="13">
        <f t="shared" si="33"/>
        <v>0</v>
      </c>
      <c r="M136" s="13">
        <f t="shared" si="38"/>
        <v>0</v>
      </c>
      <c r="N136" s="13">
        <f t="shared" si="34"/>
        <v>0</v>
      </c>
      <c r="O136" s="13">
        <f t="shared" si="35"/>
        <v>0</v>
      </c>
      <c r="P136" s="13">
        <f t="shared" si="36"/>
        <v>0</v>
      </c>
      <c r="Q136" s="19"/>
    </row>
    <row r="137" spans="2:17" x14ac:dyDescent="0.25">
      <c r="B137">
        <v>1600</v>
      </c>
      <c r="C137" s="13">
        <v>2.3942841494950273</v>
      </c>
      <c r="D137" s="13">
        <f t="shared" si="37"/>
        <v>0.23942841494950273</v>
      </c>
      <c r="E137" s="11">
        <f t="shared" si="26"/>
        <v>1.2374999999999999E-19</v>
      </c>
      <c r="F137" s="3">
        <f t="shared" si="27"/>
        <v>0.7734375</v>
      </c>
      <c r="G137" s="18">
        <f t="shared" si="28"/>
        <v>1.9347750702990121E+18</v>
      </c>
      <c r="H137" s="18">
        <f t="shared" si="29"/>
        <v>0</v>
      </c>
      <c r="I137" s="18">
        <f t="shared" si="30"/>
        <v>0</v>
      </c>
      <c r="J137" s="18">
        <f t="shared" si="31"/>
        <v>0</v>
      </c>
      <c r="K137" s="18">
        <f t="shared" si="32"/>
        <v>0</v>
      </c>
      <c r="L137" s="13">
        <f t="shared" si="33"/>
        <v>0</v>
      </c>
      <c r="M137" s="13">
        <f t="shared" si="38"/>
        <v>0</v>
      </c>
      <c r="N137" s="13">
        <f t="shared" si="34"/>
        <v>0</v>
      </c>
      <c r="O137" s="13">
        <f t="shared" si="35"/>
        <v>0</v>
      </c>
      <c r="P137" s="13">
        <f t="shared" si="36"/>
        <v>0</v>
      </c>
      <c r="Q137" s="19"/>
    </row>
    <row r="138" spans="2:17" x14ac:dyDescent="0.25">
      <c r="B138">
        <v>1610</v>
      </c>
      <c r="C138" s="13">
        <v>2.1881404070983534</v>
      </c>
      <c r="D138" s="13">
        <f t="shared" si="37"/>
        <v>0.21881404070983534</v>
      </c>
      <c r="E138" s="11">
        <f t="shared" si="26"/>
        <v>1.2298136645962732E-19</v>
      </c>
      <c r="F138" s="3">
        <f t="shared" si="27"/>
        <v>0.76863354037267084</v>
      </c>
      <c r="G138" s="18">
        <f t="shared" si="28"/>
        <v>1.7792454825395702E+18</v>
      </c>
      <c r="H138" s="18">
        <f t="shared" si="29"/>
        <v>0</v>
      </c>
      <c r="I138" s="18">
        <f t="shared" si="30"/>
        <v>0</v>
      </c>
      <c r="J138" s="18">
        <f t="shared" si="31"/>
        <v>0</v>
      </c>
      <c r="K138" s="18">
        <f t="shared" si="32"/>
        <v>0</v>
      </c>
      <c r="L138" s="13">
        <f t="shared" si="33"/>
        <v>0</v>
      </c>
      <c r="M138" s="13">
        <f t="shared" si="38"/>
        <v>0</v>
      </c>
      <c r="N138" s="13">
        <f t="shared" si="34"/>
        <v>0</v>
      </c>
      <c r="O138" s="13">
        <f t="shared" si="35"/>
        <v>0</v>
      </c>
      <c r="P138" s="13">
        <f t="shared" si="36"/>
        <v>0</v>
      </c>
      <c r="Q138" s="19"/>
    </row>
    <row r="139" spans="2:17" x14ac:dyDescent="0.25">
      <c r="B139">
        <v>1620</v>
      </c>
      <c r="C139" s="13">
        <v>2.3579827392485888</v>
      </c>
      <c r="D139" s="13">
        <f t="shared" si="37"/>
        <v>0.23579827392485889</v>
      </c>
      <c r="E139" s="11">
        <f t="shared" si="26"/>
        <v>1.2222222222222221E-19</v>
      </c>
      <c r="F139" s="3">
        <f t="shared" si="27"/>
        <v>0.76388888888888884</v>
      </c>
      <c r="G139" s="18">
        <f t="shared" si="28"/>
        <v>1.9292586048397548E+18</v>
      </c>
      <c r="H139" s="18">
        <f t="shared" si="29"/>
        <v>0</v>
      </c>
      <c r="I139" s="18">
        <f t="shared" si="30"/>
        <v>0</v>
      </c>
      <c r="J139" s="18">
        <f t="shared" si="31"/>
        <v>0</v>
      </c>
      <c r="K139" s="18">
        <f t="shared" si="32"/>
        <v>0</v>
      </c>
      <c r="L139" s="13">
        <f t="shared" si="33"/>
        <v>0</v>
      </c>
      <c r="M139" s="13">
        <f t="shared" si="38"/>
        <v>0</v>
      </c>
      <c r="N139" s="13">
        <f t="shared" si="34"/>
        <v>0</v>
      </c>
      <c r="O139" s="13">
        <f t="shared" si="35"/>
        <v>0</v>
      </c>
      <c r="P139" s="13">
        <f t="shared" si="36"/>
        <v>0</v>
      </c>
      <c r="Q139" s="19"/>
    </row>
    <row r="140" spans="2:17" x14ac:dyDescent="0.25">
      <c r="B140">
        <v>1630</v>
      </c>
      <c r="C140" s="13">
        <v>2.3782954397188951</v>
      </c>
      <c r="D140" s="13">
        <f t="shared" si="37"/>
        <v>0.23782954397188952</v>
      </c>
      <c r="E140" s="11">
        <f t="shared" si="26"/>
        <v>1.214723926380368E-19</v>
      </c>
      <c r="F140" s="3">
        <f t="shared" si="27"/>
        <v>0.75920245398773012</v>
      </c>
      <c r="G140" s="18">
        <f t="shared" si="28"/>
        <v>1.9578896801726259E+18</v>
      </c>
      <c r="H140" s="18">
        <f t="shared" si="29"/>
        <v>0</v>
      </c>
      <c r="I140" s="18">
        <f t="shared" si="30"/>
        <v>0</v>
      </c>
      <c r="J140" s="18">
        <f t="shared" si="31"/>
        <v>0</v>
      </c>
      <c r="K140" s="18">
        <f t="shared" si="32"/>
        <v>0</v>
      </c>
      <c r="L140" s="13">
        <f t="shared" si="33"/>
        <v>0</v>
      </c>
      <c r="M140" s="13">
        <f t="shared" si="38"/>
        <v>0</v>
      </c>
      <c r="N140" s="13">
        <f t="shared" si="34"/>
        <v>0</v>
      </c>
      <c r="O140" s="13">
        <f t="shared" si="35"/>
        <v>0</v>
      </c>
      <c r="P140" s="13">
        <f t="shared" si="36"/>
        <v>0</v>
      </c>
      <c r="Q140" s="19"/>
    </row>
    <row r="141" spans="2:17" x14ac:dyDescent="0.25">
      <c r="B141">
        <v>1640</v>
      </c>
      <c r="C141" s="13">
        <v>2.1631014842413916</v>
      </c>
      <c r="D141" s="13">
        <f t="shared" si="37"/>
        <v>0.21631014842413915</v>
      </c>
      <c r="E141" s="11">
        <f t="shared" si="26"/>
        <v>1.2073170731707316E-19</v>
      </c>
      <c r="F141" s="3">
        <f t="shared" si="27"/>
        <v>0.75457317073170727</v>
      </c>
      <c r="G141" s="18">
        <f t="shared" si="28"/>
        <v>1.7916598152302436E+18</v>
      </c>
      <c r="H141" s="18">
        <f t="shared" si="29"/>
        <v>0</v>
      </c>
      <c r="I141" s="18">
        <f t="shared" si="30"/>
        <v>0</v>
      </c>
      <c r="J141" s="18">
        <f t="shared" si="31"/>
        <v>0</v>
      </c>
      <c r="K141" s="18">
        <f t="shared" si="32"/>
        <v>0</v>
      </c>
      <c r="L141" s="13">
        <f t="shared" si="33"/>
        <v>0</v>
      </c>
      <c r="M141" s="13">
        <f t="shared" si="38"/>
        <v>0</v>
      </c>
      <c r="N141" s="13">
        <f t="shared" si="34"/>
        <v>0</v>
      </c>
      <c r="O141" s="13">
        <f t="shared" si="35"/>
        <v>0</v>
      </c>
      <c r="P141" s="13">
        <f t="shared" si="36"/>
        <v>0</v>
      </c>
      <c r="Q141" s="19"/>
    </row>
    <row r="142" spans="2:17" x14ac:dyDescent="0.25">
      <c r="B142">
        <v>1650</v>
      </c>
      <c r="C142" s="13">
        <v>2.2651677762085254</v>
      </c>
      <c r="D142" s="13">
        <f t="shared" si="37"/>
        <v>0.22651677762085254</v>
      </c>
      <c r="E142" s="11">
        <f t="shared" si="26"/>
        <v>1.1999999999999999E-19</v>
      </c>
      <c r="F142" s="3">
        <f t="shared" si="27"/>
        <v>0.75</v>
      </c>
      <c r="G142" s="18">
        <f t="shared" si="28"/>
        <v>1.8876398135071048E+18</v>
      </c>
      <c r="H142" s="18">
        <f t="shared" si="29"/>
        <v>0</v>
      </c>
      <c r="I142" s="18">
        <f t="shared" si="30"/>
        <v>0</v>
      </c>
      <c r="J142" s="18">
        <f t="shared" si="31"/>
        <v>0</v>
      </c>
      <c r="K142" s="18">
        <f t="shared" si="32"/>
        <v>0</v>
      </c>
      <c r="L142" s="13">
        <f t="shared" si="33"/>
        <v>0</v>
      </c>
      <c r="M142" s="13">
        <f t="shared" si="38"/>
        <v>0</v>
      </c>
      <c r="N142" s="13">
        <f t="shared" si="34"/>
        <v>0</v>
      </c>
      <c r="O142" s="13">
        <f t="shared" si="35"/>
        <v>0</v>
      </c>
      <c r="P142" s="13">
        <f t="shared" si="36"/>
        <v>0</v>
      </c>
      <c r="Q142" s="19"/>
    </row>
    <row r="143" spans="2:17" x14ac:dyDescent="0.25">
      <c r="B143">
        <v>1660</v>
      </c>
      <c r="C143" s="13">
        <v>2.2456595391231815</v>
      </c>
      <c r="D143" s="13">
        <f t="shared" si="37"/>
        <v>0.22456595391231815</v>
      </c>
      <c r="E143" s="11">
        <f t="shared" si="26"/>
        <v>1.1927710843373493E-19</v>
      </c>
      <c r="F143" s="3">
        <f t="shared" si="27"/>
        <v>0.74548192771084332</v>
      </c>
      <c r="G143" s="18">
        <f t="shared" si="28"/>
        <v>1.8827246641133745E+18</v>
      </c>
      <c r="H143" s="18">
        <f t="shared" si="29"/>
        <v>0</v>
      </c>
      <c r="I143" s="18">
        <f t="shared" si="30"/>
        <v>0</v>
      </c>
      <c r="J143" s="18">
        <f t="shared" si="31"/>
        <v>0</v>
      </c>
      <c r="K143" s="18">
        <f t="shared" si="32"/>
        <v>0</v>
      </c>
      <c r="L143" s="13">
        <f t="shared" si="33"/>
        <v>0</v>
      </c>
      <c r="M143" s="13">
        <f t="shared" si="38"/>
        <v>0</v>
      </c>
      <c r="N143" s="13">
        <f t="shared" si="34"/>
        <v>0</v>
      </c>
      <c r="O143" s="13">
        <f t="shared" si="35"/>
        <v>0</v>
      </c>
      <c r="P143" s="13">
        <f t="shared" si="36"/>
        <v>0</v>
      </c>
      <c r="Q143" s="19"/>
    </row>
    <row r="144" spans="2:17" x14ac:dyDescent="0.25">
      <c r="B144">
        <v>1670</v>
      </c>
      <c r="C144" s="13">
        <v>2.2291680397314479</v>
      </c>
      <c r="D144" s="13">
        <f t="shared" si="37"/>
        <v>0.22291680397314478</v>
      </c>
      <c r="E144" s="11">
        <f t="shared" si="26"/>
        <v>1.1856287425149699E-19</v>
      </c>
      <c r="F144" s="3">
        <f t="shared" si="27"/>
        <v>0.74101796407185627</v>
      </c>
      <c r="G144" s="18">
        <f t="shared" si="28"/>
        <v>1.8801568819957164E+18</v>
      </c>
      <c r="H144" s="18">
        <f t="shared" si="29"/>
        <v>0</v>
      </c>
      <c r="I144" s="18">
        <f t="shared" si="30"/>
        <v>0</v>
      </c>
      <c r="J144" s="18">
        <f t="shared" si="31"/>
        <v>0</v>
      </c>
      <c r="K144" s="18">
        <f t="shared" si="32"/>
        <v>0</v>
      </c>
      <c r="L144" s="13">
        <f t="shared" si="33"/>
        <v>0</v>
      </c>
      <c r="M144" s="13">
        <f t="shared" si="38"/>
        <v>0</v>
      </c>
      <c r="N144" s="13">
        <f t="shared" si="34"/>
        <v>0</v>
      </c>
      <c r="O144" s="13">
        <f t="shared" si="35"/>
        <v>0</v>
      </c>
      <c r="P144" s="13">
        <f t="shared" si="36"/>
        <v>0</v>
      </c>
      <c r="Q144" s="19"/>
    </row>
    <row r="145" spans="2:17" x14ac:dyDescent="0.25">
      <c r="B145">
        <v>1680</v>
      </c>
      <c r="C145" s="13">
        <v>2.0672697835077183</v>
      </c>
      <c r="D145" s="13">
        <f t="shared" si="37"/>
        <v>0.20672697835077183</v>
      </c>
      <c r="E145" s="11">
        <f t="shared" si="26"/>
        <v>1.1785714285714286E-19</v>
      </c>
      <c r="F145" s="3">
        <f t="shared" si="27"/>
        <v>0.7366071428571429</v>
      </c>
      <c r="G145" s="18">
        <f t="shared" si="28"/>
        <v>1.754047089036852E+18</v>
      </c>
      <c r="H145" s="18">
        <f t="shared" si="29"/>
        <v>0</v>
      </c>
      <c r="I145" s="18">
        <f t="shared" si="30"/>
        <v>0</v>
      </c>
      <c r="J145" s="18">
        <f t="shared" si="31"/>
        <v>0</v>
      </c>
      <c r="K145" s="18">
        <f t="shared" si="32"/>
        <v>0</v>
      </c>
      <c r="L145" s="13">
        <f t="shared" si="33"/>
        <v>0</v>
      </c>
      <c r="M145" s="13">
        <f t="shared" si="38"/>
        <v>0</v>
      </c>
      <c r="N145" s="13">
        <f t="shared" si="34"/>
        <v>0</v>
      </c>
      <c r="O145" s="13">
        <f t="shared" si="35"/>
        <v>0</v>
      </c>
      <c r="P145" s="13">
        <f t="shared" si="36"/>
        <v>0</v>
      </c>
      <c r="Q145" s="19"/>
    </row>
    <row r="146" spans="2:17" x14ac:dyDescent="0.25">
      <c r="B146">
        <v>1690</v>
      </c>
      <c r="C146" s="13">
        <v>2.063750256198507</v>
      </c>
      <c r="D146" s="13">
        <f t="shared" si="37"/>
        <v>0.20637502561985072</v>
      </c>
      <c r="E146" s="11">
        <f t="shared" si="26"/>
        <v>1.1715976331360944E-19</v>
      </c>
      <c r="F146" s="3">
        <f t="shared" si="27"/>
        <v>0.73224852071005908</v>
      </c>
      <c r="G146" s="18">
        <f t="shared" si="28"/>
        <v>1.7614838045330696E+18</v>
      </c>
      <c r="H146" s="18">
        <f t="shared" si="29"/>
        <v>0</v>
      </c>
      <c r="I146" s="18">
        <f t="shared" si="30"/>
        <v>0</v>
      </c>
      <c r="J146" s="18">
        <f t="shared" si="31"/>
        <v>0</v>
      </c>
      <c r="K146" s="18">
        <f t="shared" si="32"/>
        <v>0</v>
      </c>
      <c r="L146" s="13">
        <f t="shared" si="33"/>
        <v>0</v>
      </c>
      <c r="M146" s="13">
        <f t="shared" si="38"/>
        <v>0</v>
      </c>
      <c r="N146" s="13">
        <f t="shared" si="34"/>
        <v>0</v>
      </c>
      <c r="O146" s="13">
        <f t="shared" si="35"/>
        <v>0</v>
      </c>
      <c r="P146" s="13">
        <f t="shared" si="36"/>
        <v>0</v>
      </c>
      <c r="Q146" s="19"/>
    </row>
    <row r="147" spans="2:17" x14ac:dyDescent="0.25">
      <c r="B147">
        <v>1700</v>
      </c>
      <c r="C147" s="13">
        <v>2.0086445143285672</v>
      </c>
      <c r="D147" s="13">
        <f t="shared" si="37"/>
        <v>0.20086445143285672</v>
      </c>
      <c r="E147" s="11">
        <f t="shared" si="26"/>
        <v>1.164705882352941E-19</v>
      </c>
      <c r="F147" s="3">
        <f t="shared" si="27"/>
        <v>0.7279411764705882</v>
      </c>
      <c r="G147" s="18">
        <f t="shared" si="28"/>
        <v>1.7245937749285681E+18</v>
      </c>
      <c r="H147" s="18">
        <f t="shared" si="29"/>
        <v>0</v>
      </c>
      <c r="I147" s="18">
        <f t="shared" si="30"/>
        <v>0</v>
      </c>
      <c r="J147" s="18">
        <f t="shared" si="31"/>
        <v>0</v>
      </c>
      <c r="K147" s="18">
        <f t="shared" si="32"/>
        <v>0</v>
      </c>
      <c r="L147" s="13">
        <f t="shared" si="33"/>
        <v>0</v>
      </c>
      <c r="M147" s="13">
        <f t="shared" si="38"/>
        <v>0</v>
      </c>
      <c r="N147" s="13">
        <f t="shared" si="34"/>
        <v>0</v>
      </c>
      <c r="O147" s="13">
        <f t="shared" si="35"/>
        <v>0</v>
      </c>
      <c r="P147" s="13">
        <f t="shared" si="36"/>
        <v>0</v>
      </c>
      <c r="Q147" s="19"/>
    </row>
    <row r="148" spans="2:17" x14ac:dyDescent="0.25">
      <c r="B148">
        <v>1710</v>
      </c>
      <c r="C148" s="13">
        <v>1.8894833754309772</v>
      </c>
      <c r="D148" s="13">
        <f t="shared" si="37"/>
        <v>0.18894833754309773</v>
      </c>
      <c r="E148" s="11">
        <f t="shared" si="26"/>
        <v>1.1578947368421052E-19</v>
      </c>
      <c r="F148" s="3">
        <f t="shared" si="27"/>
        <v>0.72368421052631582</v>
      </c>
      <c r="G148" s="18">
        <f t="shared" si="28"/>
        <v>1.6318265515085714E+18</v>
      </c>
      <c r="H148" s="18">
        <f t="shared" si="29"/>
        <v>0</v>
      </c>
      <c r="I148" s="18">
        <f t="shared" si="30"/>
        <v>0</v>
      </c>
      <c r="J148" s="18">
        <f t="shared" si="31"/>
        <v>0</v>
      </c>
      <c r="K148" s="18">
        <f t="shared" si="32"/>
        <v>0</v>
      </c>
      <c r="L148" s="13">
        <f t="shared" si="33"/>
        <v>0</v>
      </c>
      <c r="M148" s="13">
        <f t="shared" si="38"/>
        <v>0</v>
      </c>
      <c r="N148" s="13">
        <f t="shared" si="34"/>
        <v>0</v>
      </c>
      <c r="O148" s="13">
        <f t="shared" si="35"/>
        <v>0</v>
      </c>
      <c r="P148" s="13">
        <f t="shared" si="36"/>
        <v>0</v>
      </c>
      <c r="Q148" s="19"/>
    </row>
    <row r="149" spans="2:17" x14ac:dyDescent="0.25">
      <c r="B149">
        <v>1720</v>
      </c>
      <c r="C149" s="13">
        <v>1.8802320465039071</v>
      </c>
      <c r="D149" s="13">
        <f t="shared" si="37"/>
        <v>0.18802320465039071</v>
      </c>
      <c r="E149" s="11">
        <f t="shared" si="26"/>
        <v>1.1511627906976744E-19</v>
      </c>
      <c r="F149" s="3">
        <f t="shared" si="27"/>
        <v>0.71947674418604657</v>
      </c>
      <c r="G149" s="18">
        <f t="shared" si="28"/>
        <v>1.6333328888821819E+18</v>
      </c>
      <c r="H149" s="18">
        <f t="shared" si="29"/>
        <v>0</v>
      </c>
      <c r="I149" s="18">
        <f t="shared" si="30"/>
        <v>0</v>
      </c>
      <c r="J149" s="18">
        <f t="shared" si="31"/>
        <v>0</v>
      </c>
      <c r="K149" s="18">
        <f t="shared" si="32"/>
        <v>0</v>
      </c>
      <c r="L149" s="13">
        <f t="shared" si="33"/>
        <v>0</v>
      </c>
      <c r="M149" s="13">
        <f t="shared" si="38"/>
        <v>0</v>
      </c>
      <c r="N149" s="13">
        <f t="shared" si="34"/>
        <v>0</v>
      </c>
      <c r="O149" s="13">
        <f t="shared" si="35"/>
        <v>0</v>
      </c>
      <c r="P149" s="13">
        <f t="shared" si="36"/>
        <v>0</v>
      </c>
      <c r="Q149" s="19"/>
    </row>
    <row r="150" spans="2:17" x14ac:dyDescent="0.25">
      <c r="B150">
        <v>1730</v>
      </c>
      <c r="C150" s="13">
        <v>1.7504117677555626</v>
      </c>
      <c r="D150" s="13">
        <f t="shared" si="37"/>
        <v>0.17504117677555625</v>
      </c>
      <c r="E150" s="11">
        <f t="shared" si="26"/>
        <v>1.144508670520231E-19</v>
      </c>
      <c r="F150" s="3">
        <f t="shared" si="27"/>
        <v>0.71531791907514441</v>
      </c>
      <c r="G150" s="18">
        <f t="shared" si="28"/>
        <v>1.5294001809177393E+18</v>
      </c>
      <c r="H150" s="18">
        <f t="shared" si="29"/>
        <v>0</v>
      </c>
      <c r="I150" s="18">
        <f t="shared" si="30"/>
        <v>0</v>
      </c>
      <c r="J150" s="18">
        <f t="shared" si="31"/>
        <v>0</v>
      </c>
      <c r="K150" s="18">
        <f t="shared" si="32"/>
        <v>0</v>
      </c>
      <c r="L150" s="13">
        <f t="shared" si="33"/>
        <v>0</v>
      </c>
      <c r="M150" s="13">
        <f t="shared" si="38"/>
        <v>0</v>
      </c>
      <c r="N150" s="13">
        <f t="shared" si="34"/>
        <v>0</v>
      </c>
      <c r="O150" s="13">
        <f t="shared" si="35"/>
        <v>0</v>
      </c>
      <c r="P150" s="13">
        <f t="shared" si="36"/>
        <v>0</v>
      </c>
      <c r="Q150" s="19"/>
    </row>
    <row r="151" spans="2:17" x14ac:dyDescent="0.25">
      <c r="B151">
        <v>1740</v>
      </c>
      <c r="C151" s="13">
        <v>1.6911831510376889</v>
      </c>
      <c r="D151" s="13">
        <f t="shared" si="37"/>
        <v>0.1691183151037689</v>
      </c>
      <c r="E151" s="11">
        <f t="shared" si="26"/>
        <v>1.1379310344827585E-19</v>
      </c>
      <c r="F151" s="3">
        <f t="shared" si="27"/>
        <v>0.71120689655172409</v>
      </c>
      <c r="G151" s="18">
        <f t="shared" si="28"/>
        <v>1.4861912539422116E+18</v>
      </c>
      <c r="H151" s="18">
        <f t="shared" si="29"/>
        <v>0</v>
      </c>
      <c r="I151" s="18">
        <f t="shared" si="30"/>
        <v>0</v>
      </c>
      <c r="J151" s="18">
        <f t="shared" si="31"/>
        <v>0</v>
      </c>
      <c r="K151" s="18">
        <f t="shared" si="32"/>
        <v>0</v>
      </c>
      <c r="L151" s="13">
        <f t="shared" si="33"/>
        <v>0</v>
      </c>
      <c r="M151" s="13">
        <f t="shared" si="38"/>
        <v>0</v>
      </c>
      <c r="N151" s="13">
        <f t="shared" si="34"/>
        <v>0</v>
      </c>
      <c r="O151" s="13">
        <f t="shared" si="35"/>
        <v>0</v>
      </c>
      <c r="P151" s="13">
        <f t="shared" si="36"/>
        <v>0</v>
      </c>
      <c r="Q151" s="19"/>
    </row>
    <row r="152" spans="2:17" x14ac:dyDescent="0.25">
      <c r="B152">
        <v>1750</v>
      </c>
      <c r="C152" s="13">
        <v>1.665842554411366</v>
      </c>
      <c r="D152" s="13">
        <f t="shared" si="37"/>
        <v>0.16658425544113659</v>
      </c>
      <c r="E152" s="11">
        <f t="shared" si="26"/>
        <v>1.1314285714285713E-19</v>
      </c>
      <c r="F152" s="3">
        <f t="shared" si="27"/>
        <v>0.70714285714285707</v>
      </c>
      <c r="G152" s="18">
        <f t="shared" si="28"/>
        <v>1.4723355910201467E+18</v>
      </c>
      <c r="H152" s="18">
        <f t="shared" si="29"/>
        <v>0</v>
      </c>
      <c r="I152" s="18">
        <f t="shared" si="30"/>
        <v>0</v>
      </c>
      <c r="J152" s="18">
        <f t="shared" si="31"/>
        <v>0</v>
      </c>
      <c r="K152" s="18">
        <f t="shared" si="32"/>
        <v>0</v>
      </c>
      <c r="L152" s="13">
        <f t="shared" si="33"/>
        <v>0</v>
      </c>
      <c r="M152" s="13">
        <f t="shared" si="38"/>
        <v>0</v>
      </c>
      <c r="N152" s="13">
        <f t="shared" si="34"/>
        <v>0</v>
      </c>
      <c r="O152" s="13">
        <f t="shared" si="35"/>
        <v>0</v>
      </c>
      <c r="P152" s="13">
        <f t="shared" si="36"/>
        <v>0</v>
      </c>
      <c r="Q152" s="19"/>
    </row>
    <row r="153" spans="2:17" x14ac:dyDescent="0.25">
      <c r="B153">
        <v>1760</v>
      </c>
      <c r="C153" s="13">
        <v>1.6087256540790196</v>
      </c>
      <c r="D153" s="13">
        <f t="shared" si="37"/>
        <v>0.16087256540790196</v>
      </c>
      <c r="E153" s="11">
        <f t="shared" si="26"/>
        <v>1.1249999999999998E-19</v>
      </c>
      <c r="F153" s="3">
        <f t="shared" si="27"/>
        <v>0.70312499999999989</v>
      </c>
      <c r="G153" s="18">
        <f t="shared" si="28"/>
        <v>1.4299783591813509E+18</v>
      </c>
      <c r="H153" s="18">
        <f t="shared" si="29"/>
        <v>0</v>
      </c>
      <c r="I153" s="18">
        <f t="shared" si="30"/>
        <v>0</v>
      </c>
      <c r="J153" s="18">
        <f t="shared" si="31"/>
        <v>0</v>
      </c>
      <c r="K153" s="18">
        <f t="shared" si="32"/>
        <v>0</v>
      </c>
      <c r="L153" s="13">
        <f t="shared" si="33"/>
        <v>0</v>
      </c>
      <c r="M153" s="13">
        <f t="shared" si="38"/>
        <v>0</v>
      </c>
      <c r="N153" s="13">
        <f t="shared" si="34"/>
        <v>0</v>
      </c>
      <c r="O153" s="13">
        <f t="shared" si="35"/>
        <v>0</v>
      </c>
      <c r="P153" s="13">
        <f t="shared" si="36"/>
        <v>0</v>
      </c>
      <c r="Q153" s="19"/>
    </row>
    <row r="154" spans="2:17" x14ac:dyDescent="0.25">
      <c r="B154">
        <v>1770</v>
      </c>
      <c r="C154" s="13">
        <v>1.425106886461299</v>
      </c>
      <c r="D154" s="13">
        <f t="shared" si="37"/>
        <v>0.1425106886461299</v>
      </c>
      <c r="E154" s="11">
        <f t="shared" si="26"/>
        <v>1.11864406779661E-19</v>
      </c>
      <c r="F154" s="3">
        <f t="shared" si="27"/>
        <v>0.69915254237288127</v>
      </c>
      <c r="G154" s="18">
        <f t="shared" si="28"/>
        <v>1.2739591863820705E+18</v>
      </c>
      <c r="H154" s="18">
        <f t="shared" si="29"/>
        <v>0</v>
      </c>
      <c r="I154" s="18">
        <f t="shared" si="30"/>
        <v>0</v>
      </c>
      <c r="J154" s="18">
        <f t="shared" si="31"/>
        <v>0</v>
      </c>
      <c r="K154" s="18">
        <f t="shared" si="32"/>
        <v>0</v>
      </c>
      <c r="L154" s="13">
        <f t="shared" si="33"/>
        <v>0</v>
      </c>
      <c r="M154" s="13">
        <f t="shared" si="38"/>
        <v>0</v>
      </c>
      <c r="N154" s="13">
        <f t="shared" si="34"/>
        <v>0</v>
      </c>
      <c r="O154" s="13">
        <f t="shared" si="35"/>
        <v>0</v>
      </c>
      <c r="P154" s="13">
        <f t="shared" si="36"/>
        <v>0</v>
      </c>
      <c r="Q154" s="19"/>
    </row>
    <row r="155" spans="2:17" x14ac:dyDescent="0.25">
      <c r="B155">
        <v>1780</v>
      </c>
      <c r="C155" s="13">
        <v>1.010607127359304</v>
      </c>
      <c r="D155" s="13">
        <f t="shared" si="37"/>
        <v>0.1010607127359304</v>
      </c>
      <c r="E155" s="11">
        <f t="shared" si="26"/>
        <v>1.1123595505617977E-19</v>
      </c>
      <c r="F155" s="3">
        <f t="shared" si="27"/>
        <v>0.6952247191011236</v>
      </c>
      <c r="G155" s="18">
        <f t="shared" si="28"/>
        <v>9.0852559934321267E+17</v>
      </c>
      <c r="H155" s="18">
        <f t="shared" si="29"/>
        <v>0</v>
      </c>
      <c r="I155" s="18">
        <f t="shared" si="30"/>
        <v>0</v>
      </c>
      <c r="J155" s="18">
        <f t="shared" si="31"/>
        <v>0</v>
      </c>
      <c r="K155" s="18">
        <f t="shared" si="32"/>
        <v>0</v>
      </c>
      <c r="L155" s="13">
        <f t="shared" si="33"/>
        <v>0</v>
      </c>
      <c r="M155" s="13">
        <f t="shared" si="38"/>
        <v>0</v>
      </c>
      <c r="N155" s="13">
        <f t="shared" si="34"/>
        <v>0</v>
      </c>
      <c r="O155" s="13">
        <f t="shared" si="35"/>
        <v>0</v>
      </c>
      <c r="P155" s="13">
        <f t="shared" si="36"/>
        <v>0</v>
      </c>
      <c r="Q155" s="19"/>
    </row>
    <row r="156" spans="2:17" x14ac:dyDescent="0.25">
      <c r="B156">
        <v>1790</v>
      </c>
      <c r="C156" s="13">
        <v>0.89400015970897073</v>
      </c>
      <c r="D156" s="13">
        <f t="shared" si="37"/>
        <v>8.940001597089707E-2</v>
      </c>
      <c r="E156" s="11">
        <f t="shared" si="26"/>
        <v>1.106145251396648E-19</v>
      </c>
      <c r="F156" s="3">
        <f t="shared" si="27"/>
        <v>0.69134078212290506</v>
      </c>
      <c r="G156" s="18">
        <f t="shared" si="28"/>
        <v>8.0821226559548365E+17</v>
      </c>
      <c r="H156" s="18">
        <f t="shared" si="29"/>
        <v>0</v>
      </c>
      <c r="I156" s="18">
        <f t="shared" si="30"/>
        <v>0</v>
      </c>
      <c r="J156" s="18">
        <f t="shared" si="31"/>
        <v>0</v>
      </c>
      <c r="K156" s="18">
        <f t="shared" si="32"/>
        <v>0</v>
      </c>
      <c r="L156" s="13">
        <f t="shared" si="33"/>
        <v>0</v>
      </c>
      <c r="M156" s="13">
        <f t="shared" si="38"/>
        <v>0</v>
      </c>
      <c r="N156" s="13">
        <f t="shared" si="34"/>
        <v>0</v>
      </c>
      <c r="O156" s="13">
        <f t="shared" si="35"/>
        <v>0</v>
      </c>
      <c r="P156" s="13">
        <f t="shared" si="36"/>
        <v>0</v>
      </c>
      <c r="Q156" s="19"/>
    </row>
    <row r="157" spans="2:17" x14ac:dyDescent="0.25">
      <c r="B157">
        <v>1800</v>
      </c>
      <c r="C157" s="13">
        <v>0.32005575770738237</v>
      </c>
      <c r="D157" s="13">
        <f t="shared" si="37"/>
        <v>3.2005575770738239E-2</v>
      </c>
      <c r="E157" s="11">
        <f t="shared" si="26"/>
        <v>1.0999999999999999E-19</v>
      </c>
      <c r="F157" s="3">
        <f t="shared" si="27"/>
        <v>0.6875</v>
      </c>
      <c r="G157" s="18">
        <f t="shared" si="28"/>
        <v>2.90959779733984E+17</v>
      </c>
      <c r="H157" s="18">
        <f t="shared" si="29"/>
        <v>0</v>
      </c>
      <c r="I157" s="18">
        <f t="shared" si="30"/>
        <v>0</v>
      </c>
      <c r="J157" s="18">
        <f t="shared" si="31"/>
        <v>0</v>
      </c>
      <c r="K157" s="18">
        <f t="shared" si="32"/>
        <v>0</v>
      </c>
      <c r="L157" s="13">
        <f t="shared" si="33"/>
        <v>0</v>
      </c>
      <c r="M157" s="13">
        <f t="shared" si="38"/>
        <v>0</v>
      </c>
      <c r="N157" s="13">
        <f t="shared" si="34"/>
        <v>0</v>
      </c>
      <c r="O157" s="13">
        <f t="shared" si="35"/>
        <v>0</v>
      </c>
      <c r="P157" s="13">
        <f t="shared" si="36"/>
        <v>0</v>
      </c>
      <c r="Q157" s="19"/>
    </row>
    <row r="158" spans="2:17" x14ac:dyDescent="0.25">
      <c r="B158">
        <v>1810</v>
      </c>
      <c r="C158" s="13">
        <v>9.7451688875141787E-2</v>
      </c>
      <c r="D158" s="13">
        <f t="shared" si="37"/>
        <v>9.7451688875141787E-3</v>
      </c>
      <c r="E158" s="11">
        <f t="shared" si="26"/>
        <v>1.0939226519337016E-19</v>
      </c>
      <c r="F158" s="3">
        <f t="shared" si="27"/>
        <v>0.68370165745856348</v>
      </c>
      <c r="G158" s="18">
        <f t="shared" si="28"/>
        <v>8.9084624678791232E+16</v>
      </c>
      <c r="H158" s="18">
        <f t="shared" si="29"/>
        <v>0</v>
      </c>
      <c r="I158" s="18">
        <f t="shared" si="30"/>
        <v>0</v>
      </c>
      <c r="J158" s="18">
        <f t="shared" si="31"/>
        <v>0</v>
      </c>
      <c r="K158" s="18">
        <f t="shared" si="32"/>
        <v>0</v>
      </c>
      <c r="L158" s="13">
        <f t="shared" si="33"/>
        <v>0</v>
      </c>
      <c r="M158" s="13">
        <f t="shared" si="38"/>
        <v>0</v>
      </c>
      <c r="N158" s="13">
        <f t="shared" si="34"/>
        <v>0</v>
      </c>
      <c r="O158" s="13">
        <f t="shared" si="35"/>
        <v>0</v>
      </c>
      <c r="P158" s="13">
        <f t="shared" si="36"/>
        <v>0</v>
      </c>
      <c r="Q158" s="19"/>
    </row>
    <row r="159" spans="2:17" x14ac:dyDescent="0.25">
      <c r="B159">
        <v>1820</v>
      </c>
      <c r="C159" s="13">
        <v>9.9305976977480653E-3</v>
      </c>
      <c r="D159" s="13">
        <f t="shared" si="37"/>
        <v>9.9305976977480653E-4</v>
      </c>
      <c r="E159" s="11">
        <f t="shared" si="26"/>
        <v>1.0879120879120878E-19</v>
      </c>
      <c r="F159" s="3">
        <f t="shared" si="27"/>
        <v>0.67994505494505497</v>
      </c>
      <c r="G159" s="18">
        <f t="shared" si="28"/>
        <v>9128125156515900</v>
      </c>
      <c r="H159" s="18">
        <f t="shared" si="29"/>
        <v>0</v>
      </c>
      <c r="I159" s="18">
        <f t="shared" si="30"/>
        <v>0</v>
      </c>
      <c r="J159" s="18">
        <f t="shared" si="31"/>
        <v>0</v>
      </c>
      <c r="K159" s="18">
        <f t="shared" si="32"/>
        <v>0</v>
      </c>
      <c r="L159" s="13">
        <f t="shared" si="33"/>
        <v>0</v>
      </c>
      <c r="M159" s="13">
        <f t="shared" si="38"/>
        <v>0</v>
      </c>
      <c r="N159" s="13">
        <f t="shared" si="34"/>
        <v>0</v>
      </c>
      <c r="O159" s="13">
        <f t="shared" si="35"/>
        <v>0</v>
      </c>
      <c r="P159" s="13">
        <f t="shared" si="36"/>
        <v>0</v>
      </c>
      <c r="Q159" s="19"/>
    </row>
    <row r="160" spans="2:17" x14ac:dyDescent="0.25">
      <c r="B160">
        <v>1830</v>
      </c>
      <c r="C160" s="13">
        <v>5.2331348771050287E-5</v>
      </c>
      <c r="D160" s="13">
        <f t="shared" si="37"/>
        <v>5.2331348771050288E-6</v>
      </c>
      <c r="E160" s="11">
        <f t="shared" si="26"/>
        <v>1.081967213114754E-19</v>
      </c>
      <c r="F160" s="3">
        <f t="shared" si="27"/>
        <v>0.67622950819672123</v>
      </c>
      <c r="G160" s="18">
        <f t="shared" si="28"/>
        <v>48366852652031.336</v>
      </c>
      <c r="H160" s="18">
        <f t="shared" si="29"/>
        <v>0</v>
      </c>
      <c r="I160" s="18">
        <f t="shared" si="30"/>
        <v>0</v>
      </c>
      <c r="J160" s="18">
        <f t="shared" si="31"/>
        <v>0</v>
      </c>
      <c r="K160" s="18">
        <f t="shared" si="32"/>
        <v>0</v>
      </c>
      <c r="L160" s="13">
        <f t="shared" si="33"/>
        <v>0</v>
      </c>
      <c r="M160" s="13">
        <f t="shared" si="38"/>
        <v>0</v>
      </c>
      <c r="N160" s="13">
        <f t="shared" si="34"/>
        <v>0</v>
      </c>
      <c r="O160" s="13">
        <f t="shared" si="35"/>
        <v>0</v>
      </c>
      <c r="P160" s="13">
        <f t="shared" si="36"/>
        <v>0</v>
      </c>
      <c r="Q160" s="19"/>
    </row>
    <row r="161" spans="2:17" x14ac:dyDescent="0.25">
      <c r="B161">
        <v>1840</v>
      </c>
      <c r="C161" s="13">
        <v>6.3052834534139732E-7</v>
      </c>
      <c r="D161" s="13">
        <f t="shared" si="37"/>
        <v>6.3052834534139727E-8</v>
      </c>
      <c r="E161" s="11">
        <f t="shared" si="26"/>
        <v>1.0760869565217389E-19</v>
      </c>
      <c r="F161" s="3">
        <f t="shared" si="27"/>
        <v>0.67255434782608692</v>
      </c>
      <c r="G161" s="18">
        <f t="shared" si="28"/>
        <v>585945533044.53088</v>
      </c>
      <c r="H161" s="18">
        <f t="shared" si="29"/>
        <v>0</v>
      </c>
      <c r="I161" s="18">
        <f t="shared" si="30"/>
        <v>0</v>
      </c>
      <c r="J161" s="18">
        <f t="shared" si="31"/>
        <v>0</v>
      </c>
      <c r="K161" s="18">
        <f t="shared" si="32"/>
        <v>0</v>
      </c>
      <c r="L161" s="13">
        <f t="shared" si="33"/>
        <v>0</v>
      </c>
      <c r="M161" s="13">
        <f t="shared" si="38"/>
        <v>0</v>
      </c>
      <c r="N161" s="13">
        <f t="shared" si="34"/>
        <v>0</v>
      </c>
      <c r="O161" s="13">
        <f t="shared" si="35"/>
        <v>0</v>
      </c>
      <c r="P161" s="13">
        <f t="shared" si="36"/>
        <v>0</v>
      </c>
      <c r="Q161" s="19"/>
    </row>
    <row r="162" spans="2:17" x14ac:dyDescent="0.25">
      <c r="B162">
        <v>1850</v>
      </c>
      <c r="C162" s="13">
        <v>3.0160337881480199E-5</v>
      </c>
      <c r="D162" s="13">
        <f t="shared" si="37"/>
        <v>3.01603378814802E-6</v>
      </c>
      <c r="E162" s="11">
        <f t="shared" si="26"/>
        <v>1.0702702702702702E-19</v>
      </c>
      <c r="F162" s="3">
        <f t="shared" si="27"/>
        <v>0.66891891891891897</v>
      </c>
      <c r="G162" s="18">
        <f t="shared" si="28"/>
        <v>28180113677140.594</v>
      </c>
      <c r="H162" s="18">
        <f t="shared" si="29"/>
        <v>0</v>
      </c>
      <c r="I162" s="18">
        <f t="shared" si="30"/>
        <v>0</v>
      </c>
      <c r="J162" s="18">
        <f t="shared" si="31"/>
        <v>0</v>
      </c>
      <c r="K162" s="18">
        <f t="shared" si="32"/>
        <v>0</v>
      </c>
      <c r="L162" s="13">
        <f t="shared" si="33"/>
        <v>0</v>
      </c>
      <c r="M162" s="13">
        <f t="shared" si="38"/>
        <v>0</v>
      </c>
      <c r="N162" s="13">
        <f t="shared" si="34"/>
        <v>0</v>
      </c>
      <c r="O162" s="13">
        <f t="shared" si="35"/>
        <v>0</v>
      </c>
      <c r="P162" s="13">
        <f t="shared" si="36"/>
        <v>0</v>
      </c>
      <c r="Q162" s="19"/>
    </row>
    <row r="163" spans="2:17" x14ac:dyDescent="0.25">
      <c r="B163">
        <v>1860</v>
      </c>
      <c r="C163" s="13">
        <v>1.121321400714786E-4</v>
      </c>
      <c r="D163" s="13">
        <f t="shared" si="37"/>
        <v>1.121321400714786E-5</v>
      </c>
      <c r="E163" s="11">
        <f t="shared" si="26"/>
        <v>1.0645161290322579E-19</v>
      </c>
      <c r="F163" s="3">
        <f t="shared" si="27"/>
        <v>0.66532258064516125</v>
      </c>
      <c r="G163" s="18">
        <f t="shared" si="28"/>
        <v>105336252794419.3</v>
      </c>
      <c r="H163" s="18">
        <f t="shared" si="29"/>
        <v>0</v>
      </c>
      <c r="I163" s="18">
        <f t="shared" si="30"/>
        <v>0</v>
      </c>
      <c r="J163" s="18">
        <f t="shared" si="31"/>
        <v>0</v>
      </c>
      <c r="K163" s="18">
        <f t="shared" si="32"/>
        <v>0</v>
      </c>
      <c r="L163" s="13">
        <f t="shared" si="33"/>
        <v>0</v>
      </c>
      <c r="M163" s="13">
        <f t="shared" si="38"/>
        <v>0</v>
      </c>
      <c r="N163" s="13">
        <f t="shared" si="34"/>
        <v>0</v>
      </c>
      <c r="O163" s="13">
        <f t="shared" si="35"/>
        <v>0</v>
      </c>
      <c r="P163" s="13">
        <f t="shared" si="36"/>
        <v>0</v>
      </c>
      <c r="Q163" s="19"/>
    </row>
    <row r="164" spans="2:17" x14ac:dyDescent="0.25">
      <c r="B164">
        <v>1870</v>
      </c>
      <c r="C164" s="13">
        <v>2.681075346234205E-9</v>
      </c>
      <c r="D164" s="13">
        <f t="shared" si="37"/>
        <v>2.6810753462342049E-10</v>
      </c>
      <c r="E164" s="11">
        <f t="shared" si="26"/>
        <v>1.0588235294117646E-19</v>
      </c>
      <c r="F164" s="3">
        <f t="shared" si="27"/>
        <v>0.66176470588235292</v>
      </c>
      <c r="G164" s="18">
        <f t="shared" si="28"/>
        <v>2532126715.8878608</v>
      </c>
      <c r="H164" s="18">
        <f t="shared" si="29"/>
        <v>0</v>
      </c>
      <c r="I164" s="18">
        <f t="shared" si="30"/>
        <v>0</v>
      </c>
      <c r="J164" s="18">
        <f t="shared" si="31"/>
        <v>0</v>
      </c>
      <c r="K164" s="18">
        <f t="shared" si="32"/>
        <v>0</v>
      </c>
      <c r="L164" s="13">
        <f t="shared" si="33"/>
        <v>0</v>
      </c>
      <c r="M164" s="13">
        <f t="shared" si="38"/>
        <v>0</v>
      </c>
      <c r="N164" s="13">
        <f t="shared" si="34"/>
        <v>0</v>
      </c>
      <c r="O164" s="13">
        <f t="shared" si="35"/>
        <v>0</v>
      </c>
      <c r="P164" s="13">
        <f t="shared" si="36"/>
        <v>0</v>
      </c>
      <c r="Q164" s="19"/>
    </row>
    <row r="165" spans="2:17" x14ac:dyDescent="0.25">
      <c r="B165">
        <v>1880</v>
      </c>
      <c r="C165" s="13">
        <v>7.7937418314410795E-4</v>
      </c>
      <c r="D165" s="13">
        <f t="shared" si="37"/>
        <v>7.7937418314410789E-5</v>
      </c>
      <c r="E165" s="11">
        <f t="shared" si="26"/>
        <v>1.0531914893617019E-19</v>
      </c>
      <c r="F165" s="3">
        <f t="shared" si="27"/>
        <v>0.65824468085106369</v>
      </c>
      <c r="G165" s="18">
        <f t="shared" si="28"/>
        <v>740011850662082.37</v>
      </c>
      <c r="H165" s="18">
        <f t="shared" si="29"/>
        <v>0</v>
      </c>
      <c r="I165" s="18">
        <f t="shared" si="30"/>
        <v>0</v>
      </c>
      <c r="J165" s="18">
        <f t="shared" si="31"/>
        <v>0</v>
      </c>
      <c r="K165" s="18">
        <f t="shared" si="32"/>
        <v>0</v>
      </c>
      <c r="L165" s="13">
        <f t="shared" si="33"/>
        <v>0</v>
      </c>
      <c r="M165" s="13">
        <f t="shared" si="38"/>
        <v>0</v>
      </c>
      <c r="N165" s="13">
        <f t="shared" si="34"/>
        <v>0</v>
      </c>
      <c r="O165" s="13">
        <f t="shared" si="35"/>
        <v>0</v>
      </c>
      <c r="P165" s="13">
        <f t="shared" si="36"/>
        <v>0</v>
      </c>
      <c r="Q165" s="19"/>
    </row>
    <row r="166" spans="2:17" x14ac:dyDescent="0.25">
      <c r="B166">
        <v>1890</v>
      </c>
      <c r="C166" s="13">
        <v>2.2457600970463018E-3</v>
      </c>
      <c r="D166" s="13">
        <f t="shared" si="37"/>
        <v>2.2457600970463018E-4</v>
      </c>
      <c r="E166" s="11">
        <f t="shared" si="26"/>
        <v>1.0476190476190475E-19</v>
      </c>
      <c r="F166" s="3">
        <f t="shared" si="27"/>
        <v>0.65476190476190466</v>
      </c>
      <c r="G166" s="18">
        <f t="shared" si="28"/>
        <v>2143680092635106.5</v>
      </c>
      <c r="H166" s="18">
        <f t="shared" si="29"/>
        <v>0</v>
      </c>
      <c r="I166" s="18">
        <f t="shared" si="30"/>
        <v>0</v>
      </c>
      <c r="J166" s="18">
        <f t="shared" si="31"/>
        <v>0</v>
      </c>
      <c r="K166" s="18">
        <f t="shared" si="32"/>
        <v>0</v>
      </c>
      <c r="L166" s="13">
        <f t="shared" si="33"/>
        <v>0</v>
      </c>
      <c r="M166" s="13">
        <f t="shared" si="38"/>
        <v>0</v>
      </c>
      <c r="N166" s="13">
        <f t="shared" si="34"/>
        <v>0</v>
      </c>
      <c r="O166" s="13">
        <f t="shared" si="35"/>
        <v>0</v>
      </c>
      <c r="P166" s="13">
        <f t="shared" si="36"/>
        <v>0</v>
      </c>
      <c r="Q166" s="19"/>
    </row>
    <row r="167" spans="2:17" x14ac:dyDescent="0.25">
      <c r="B167">
        <v>1900</v>
      </c>
      <c r="C167" s="13">
        <v>8.6702046893578672E-6</v>
      </c>
      <c r="D167" s="13">
        <f t="shared" si="37"/>
        <v>8.670204689357867E-7</v>
      </c>
      <c r="E167" s="11">
        <f t="shared" si="26"/>
        <v>1.0421052631578947E-19</v>
      </c>
      <c r="F167" s="3">
        <f t="shared" si="27"/>
        <v>0.65131578947368418</v>
      </c>
      <c r="G167" s="18">
        <f t="shared" si="28"/>
        <v>8319893388777.752</v>
      </c>
      <c r="H167" s="18">
        <f t="shared" si="29"/>
        <v>0</v>
      </c>
      <c r="I167" s="18">
        <f t="shared" si="30"/>
        <v>0</v>
      </c>
      <c r="J167" s="18">
        <f t="shared" si="31"/>
        <v>0</v>
      </c>
      <c r="K167" s="18">
        <f t="shared" si="32"/>
        <v>0</v>
      </c>
      <c r="L167" s="13">
        <f t="shared" si="33"/>
        <v>0</v>
      </c>
      <c r="M167" s="13">
        <f t="shared" si="38"/>
        <v>0</v>
      </c>
      <c r="N167" s="13">
        <f t="shared" si="34"/>
        <v>0</v>
      </c>
      <c r="O167" s="13">
        <f t="shared" si="35"/>
        <v>0</v>
      </c>
      <c r="P167" s="13">
        <f t="shared" si="36"/>
        <v>0</v>
      </c>
      <c r="Q167" s="19"/>
    </row>
    <row r="168" spans="2:17" x14ac:dyDescent="0.25">
      <c r="B168">
        <v>1910</v>
      </c>
      <c r="C168" s="13">
        <v>2.3173573383079762E-4</v>
      </c>
      <c r="D168" s="13">
        <f t="shared" si="37"/>
        <v>2.3173573383079762E-5</v>
      </c>
      <c r="E168" s="11">
        <f t="shared" si="26"/>
        <v>1.0366492146596859E-19</v>
      </c>
      <c r="F168" s="3">
        <f t="shared" si="27"/>
        <v>0.64790575916230375</v>
      </c>
      <c r="G168" s="18">
        <f t="shared" si="28"/>
        <v>223543056372133.06</v>
      </c>
      <c r="H168" s="18">
        <f t="shared" si="29"/>
        <v>0</v>
      </c>
      <c r="I168" s="18">
        <f t="shared" si="30"/>
        <v>0</v>
      </c>
      <c r="J168" s="18">
        <f t="shared" si="31"/>
        <v>0</v>
      </c>
      <c r="K168" s="18">
        <f t="shared" si="32"/>
        <v>0</v>
      </c>
      <c r="L168" s="13">
        <f t="shared" si="33"/>
        <v>0</v>
      </c>
      <c r="M168" s="13">
        <f t="shared" si="38"/>
        <v>0</v>
      </c>
      <c r="N168" s="13">
        <f t="shared" si="34"/>
        <v>0</v>
      </c>
      <c r="O168" s="13">
        <f t="shared" si="35"/>
        <v>0</v>
      </c>
      <c r="P168" s="13">
        <f t="shared" si="36"/>
        <v>0</v>
      </c>
      <c r="Q168" s="19"/>
    </row>
    <row r="169" spans="2:17" x14ac:dyDescent="0.25">
      <c r="B169">
        <v>1920</v>
      </c>
      <c r="C169" s="13">
        <v>4.5320450371100964E-3</v>
      </c>
      <c r="D169" s="13">
        <f t="shared" si="37"/>
        <v>4.5320450371100966E-4</v>
      </c>
      <c r="E169" s="11">
        <f t="shared" si="26"/>
        <v>1.0312499999999998E-19</v>
      </c>
      <c r="F169" s="3">
        <f t="shared" si="27"/>
        <v>0.64453124999999989</v>
      </c>
      <c r="G169" s="18">
        <f t="shared" si="28"/>
        <v>4394710339015852</v>
      </c>
      <c r="H169" s="18">
        <f t="shared" si="29"/>
        <v>0</v>
      </c>
      <c r="I169" s="18">
        <f t="shared" si="30"/>
        <v>0</v>
      </c>
      <c r="J169" s="18">
        <f t="shared" si="31"/>
        <v>0</v>
      </c>
      <c r="K169" s="18">
        <f t="shared" si="32"/>
        <v>0</v>
      </c>
      <c r="L169" s="13">
        <f t="shared" si="33"/>
        <v>0</v>
      </c>
      <c r="M169" s="13">
        <f t="shared" si="38"/>
        <v>0</v>
      </c>
      <c r="N169" s="13">
        <f t="shared" si="34"/>
        <v>0</v>
      </c>
      <c r="O169" s="13">
        <f t="shared" si="35"/>
        <v>0</v>
      </c>
      <c r="P169" s="13">
        <f t="shared" si="36"/>
        <v>0</v>
      </c>
      <c r="Q169" s="19"/>
    </row>
    <row r="170" spans="2:17" x14ac:dyDescent="0.25">
      <c r="B170">
        <v>1930</v>
      </c>
      <c r="C170" s="13">
        <v>5.5550207890132002E-3</v>
      </c>
      <c r="D170" s="13">
        <f t="shared" si="37"/>
        <v>5.5550207890131998E-4</v>
      </c>
      <c r="E170" s="11">
        <f t="shared" si="26"/>
        <v>1.0259067357512952E-19</v>
      </c>
      <c r="F170" s="3">
        <f t="shared" si="27"/>
        <v>0.64119170984455953</v>
      </c>
      <c r="G170" s="18">
        <f t="shared" si="28"/>
        <v>5414742486260342</v>
      </c>
      <c r="H170" s="18">
        <f t="shared" si="29"/>
        <v>0</v>
      </c>
      <c r="I170" s="18">
        <f t="shared" si="30"/>
        <v>0</v>
      </c>
      <c r="J170" s="18">
        <f t="shared" si="31"/>
        <v>0</v>
      </c>
      <c r="K170" s="18">
        <f t="shared" si="32"/>
        <v>0</v>
      </c>
      <c r="L170" s="13">
        <f t="shared" si="33"/>
        <v>0</v>
      </c>
      <c r="M170" s="13">
        <f t="shared" si="38"/>
        <v>0</v>
      </c>
      <c r="N170" s="13">
        <f t="shared" si="34"/>
        <v>0</v>
      </c>
      <c r="O170" s="13">
        <f t="shared" si="35"/>
        <v>0</v>
      </c>
      <c r="P170" s="13">
        <f t="shared" si="36"/>
        <v>0</v>
      </c>
      <c r="Q170" s="19"/>
    </row>
    <row r="171" spans="2:17" x14ac:dyDescent="0.25">
      <c r="B171">
        <v>1940</v>
      </c>
      <c r="C171" s="13">
        <v>3.3004115947323096E-2</v>
      </c>
      <c r="D171" s="13">
        <f t="shared" si="37"/>
        <v>3.3004115947323095E-3</v>
      </c>
      <c r="E171" s="11">
        <f t="shared" si="26"/>
        <v>1.0206185567010309E-19</v>
      </c>
      <c r="F171" s="3">
        <f t="shared" si="27"/>
        <v>0.63788659793814428</v>
      </c>
      <c r="G171" s="18">
        <f t="shared" si="28"/>
        <v>3.2337366130205456E+16</v>
      </c>
      <c r="H171" s="18">
        <f t="shared" si="29"/>
        <v>0</v>
      </c>
      <c r="I171" s="18">
        <f t="shared" si="30"/>
        <v>0</v>
      </c>
      <c r="J171" s="18">
        <f t="shared" si="31"/>
        <v>0</v>
      </c>
      <c r="K171" s="18">
        <f t="shared" si="32"/>
        <v>0</v>
      </c>
      <c r="L171" s="13">
        <f t="shared" si="33"/>
        <v>0</v>
      </c>
      <c r="M171" s="13">
        <f t="shared" si="38"/>
        <v>0</v>
      </c>
      <c r="N171" s="13">
        <f t="shared" si="34"/>
        <v>0</v>
      </c>
      <c r="O171" s="13">
        <f t="shared" si="35"/>
        <v>0</v>
      </c>
      <c r="P171" s="13">
        <f t="shared" si="36"/>
        <v>0</v>
      </c>
      <c r="Q171" s="19"/>
    </row>
    <row r="172" spans="2:17" x14ac:dyDescent="0.25">
      <c r="B172">
        <v>1950</v>
      </c>
      <c r="C172" s="13">
        <v>0.16820323800337389</v>
      </c>
      <c r="D172" s="13">
        <f t="shared" si="37"/>
        <v>1.6820323800337388E-2</v>
      </c>
      <c r="E172" s="11">
        <f t="shared" si="26"/>
        <v>1.0153846153846154E-19</v>
      </c>
      <c r="F172" s="3">
        <f t="shared" si="27"/>
        <v>0.63461538461538458</v>
      </c>
      <c r="G172" s="18">
        <f t="shared" si="28"/>
        <v>1.6565470409423187E+17</v>
      </c>
      <c r="H172" s="18">
        <f t="shared" si="29"/>
        <v>0</v>
      </c>
      <c r="I172" s="18">
        <f t="shared" si="30"/>
        <v>0</v>
      </c>
      <c r="J172" s="18">
        <f t="shared" si="31"/>
        <v>0</v>
      </c>
      <c r="K172" s="18">
        <f t="shared" si="32"/>
        <v>0</v>
      </c>
      <c r="L172" s="13">
        <f t="shared" si="33"/>
        <v>0</v>
      </c>
      <c r="M172" s="13">
        <f t="shared" si="38"/>
        <v>0</v>
      </c>
      <c r="N172" s="13">
        <f t="shared" si="34"/>
        <v>0</v>
      </c>
      <c r="O172" s="13">
        <f t="shared" si="35"/>
        <v>0</v>
      </c>
      <c r="P172" s="13">
        <f t="shared" si="36"/>
        <v>0</v>
      </c>
      <c r="Q172" s="19"/>
    </row>
    <row r="173" spans="2:17" x14ac:dyDescent="0.25">
      <c r="B173">
        <v>1960</v>
      </c>
      <c r="C173" s="13">
        <v>0.22028218638739214</v>
      </c>
      <c r="D173" s="13">
        <f t="shared" si="37"/>
        <v>2.2028218638739213E-2</v>
      </c>
      <c r="E173" s="11">
        <f t="shared" si="26"/>
        <v>1.0102040816326528E-19</v>
      </c>
      <c r="F173" s="3">
        <f t="shared" si="27"/>
        <v>0.63137755102040805</v>
      </c>
      <c r="G173" s="18">
        <f t="shared" si="28"/>
        <v>2.1805711379762054E+17</v>
      </c>
      <c r="H173" s="18">
        <f t="shared" si="29"/>
        <v>0</v>
      </c>
      <c r="I173" s="18">
        <f t="shared" si="30"/>
        <v>0</v>
      </c>
      <c r="J173" s="18">
        <f t="shared" si="31"/>
        <v>0</v>
      </c>
      <c r="K173" s="18">
        <f t="shared" si="32"/>
        <v>0</v>
      </c>
      <c r="L173" s="13">
        <f t="shared" si="33"/>
        <v>0</v>
      </c>
      <c r="M173" s="13">
        <f t="shared" si="38"/>
        <v>0</v>
      </c>
      <c r="N173" s="13">
        <f t="shared" si="34"/>
        <v>0</v>
      </c>
      <c r="O173" s="13">
        <f t="shared" si="35"/>
        <v>0</v>
      </c>
      <c r="P173" s="13">
        <f t="shared" si="36"/>
        <v>0</v>
      </c>
      <c r="Q173" s="19"/>
    </row>
    <row r="174" spans="2:17" x14ac:dyDescent="0.25">
      <c r="B174">
        <v>1970</v>
      </c>
      <c r="C174" s="13">
        <v>0.49119528706586979</v>
      </c>
      <c r="D174" s="13">
        <f t="shared" si="37"/>
        <v>4.9119528706586979E-2</v>
      </c>
      <c r="E174" s="11">
        <f t="shared" si="26"/>
        <v>1.0050761421319795E-19</v>
      </c>
      <c r="F174" s="3">
        <f t="shared" si="27"/>
        <v>0.62817258883248728</v>
      </c>
      <c r="G174" s="18">
        <f t="shared" si="28"/>
        <v>4.8871450278775942E+17</v>
      </c>
      <c r="H174" s="18">
        <f t="shared" si="29"/>
        <v>0</v>
      </c>
      <c r="I174" s="18">
        <f t="shared" si="30"/>
        <v>0</v>
      </c>
      <c r="J174" s="18">
        <f t="shared" si="31"/>
        <v>0</v>
      </c>
      <c r="K174" s="18">
        <f t="shared" si="32"/>
        <v>0</v>
      </c>
      <c r="L174" s="13">
        <f t="shared" si="33"/>
        <v>0</v>
      </c>
      <c r="M174" s="13">
        <f t="shared" si="38"/>
        <v>0</v>
      </c>
      <c r="N174" s="13">
        <f t="shared" si="34"/>
        <v>0</v>
      </c>
      <c r="O174" s="13">
        <f t="shared" si="35"/>
        <v>0</v>
      </c>
      <c r="P174" s="13">
        <f t="shared" si="36"/>
        <v>0</v>
      </c>
      <c r="Q174" s="19"/>
    </row>
    <row r="175" spans="2:17" x14ac:dyDescent="0.25">
      <c r="B175">
        <v>1980</v>
      </c>
      <c r="C175" s="13">
        <v>0.75933298906622637</v>
      </c>
      <c r="D175" s="13">
        <f t="shared" si="37"/>
        <v>7.5933298906622634E-2</v>
      </c>
      <c r="E175" s="11">
        <f t="shared" si="26"/>
        <v>9.9999999999999985E-20</v>
      </c>
      <c r="F175" s="3">
        <f t="shared" si="27"/>
        <v>0.62499999999999989</v>
      </c>
      <c r="G175" s="18">
        <f t="shared" si="28"/>
        <v>7.5933298906622643E+17</v>
      </c>
      <c r="H175" s="18">
        <f t="shared" si="29"/>
        <v>0</v>
      </c>
      <c r="I175" s="18">
        <f t="shared" si="30"/>
        <v>0</v>
      </c>
      <c r="J175" s="18">
        <f t="shared" si="31"/>
        <v>0</v>
      </c>
      <c r="K175" s="18">
        <f t="shared" si="32"/>
        <v>0</v>
      </c>
      <c r="L175" s="13">
        <f t="shared" si="33"/>
        <v>0</v>
      </c>
      <c r="M175" s="13">
        <f t="shared" si="38"/>
        <v>0</v>
      </c>
      <c r="N175" s="13">
        <f t="shared" si="34"/>
        <v>0</v>
      </c>
      <c r="O175" s="13">
        <f t="shared" si="35"/>
        <v>0</v>
      </c>
      <c r="P175" s="13">
        <f t="shared" si="36"/>
        <v>0</v>
      </c>
      <c r="Q175" s="19"/>
    </row>
    <row r="176" spans="2:17" x14ac:dyDescent="0.25">
      <c r="B176">
        <v>1990</v>
      </c>
      <c r="C176" s="13">
        <v>0.86090654721007054</v>
      </c>
      <c r="D176" s="13">
        <f t="shared" si="37"/>
        <v>8.6090654721007048E-2</v>
      </c>
      <c r="E176" s="11">
        <f t="shared" si="26"/>
        <v>9.9497487437185921E-20</v>
      </c>
      <c r="F176" s="3">
        <f t="shared" si="27"/>
        <v>0.62185929648241201</v>
      </c>
      <c r="G176" s="18">
        <f t="shared" si="28"/>
        <v>8.6525456007476787E+17</v>
      </c>
      <c r="H176" s="18">
        <f t="shared" si="29"/>
        <v>0</v>
      </c>
      <c r="I176" s="18">
        <f t="shared" si="30"/>
        <v>0</v>
      </c>
      <c r="J176" s="18">
        <f t="shared" si="31"/>
        <v>0</v>
      </c>
      <c r="K176" s="18">
        <f t="shared" si="32"/>
        <v>0</v>
      </c>
      <c r="L176" s="13">
        <f t="shared" si="33"/>
        <v>0</v>
      </c>
      <c r="M176" s="13">
        <f t="shared" si="38"/>
        <v>0</v>
      </c>
      <c r="N176" s="13">
        <f t="shared" si="34"/>
        <v>0</v>
      </c>
      <c r="O176" s="13">
        <f t="shared" si="35"/>
        <v>0</v>
      </c>
      <c r="P176" s="13">
        <f t="shared" si="36"/>
        <v>0</v>
      </c>
      <c r="Q176" s="19"/>
    </row>
    <row r="177" spans="2:17" x14ac:dyDescent="0.25">
      <c r="B177">
        <v>2000</v>
      </c>
      <c r="C177" s="13">
        <v>0.38368881145792638</v>
      </c>
      <c r="D177" s="13">
        <f t="shared" si="37"/>
        <v>3.8368881145792635E-2</v>
      </c>
      <c r="E177" s="11">
        <f t="shared" si="26"/>
        <v>9.8999999999999976E-20</v>
      </c>
      <c r="F177" s="3">
        <f t="shared" si="27"/>
        <v>0.61874999999999991</v>
      </c>
      <c r="G177" s="18">
        <f t="shared" si="28"/>
        <v>3.8756445601810752E+17</v>
      </c>
      <c r="H177" s="18">
        <f t="shared" si="29"/>
        <v>0</v>
      </c>
      <c r="I177" s="18">
        <f t="shared" si="30"/>
        <v>0</v>
      </c>
      <c r="J177" s="18">
        <f t="shared" si="31"/>
        <v>0</v>
      </c>
      <c r="K177" s="18">
        <f t="shared" si="32"/>
        <v>0</v>
      </c>
      <c r="L177" s="13">
        <f t="shared" si="33"/>
        <v>0</v>
      </c>
      <c r="M177" s="13">
        <f t="shared" si="38"/>
        <v>0</v>
      </c>
      <c r="N177" s="13">
        <f t="shared" si="34"/>
        <v>0</v>
      </c>
      <c r="O177" s="13">
        <f t="shared" si="35"/>
        <v>0</v>
      </c>
      <c r="P177" s="13">
        <f t="shared" si="36"/>
        <v>0</v>
      </c>
      <c r="Q177" s="19"/>
    </row>
    <row r="178" spans="2:17" x14ac:dyDescent="0.25">
      <c r="B178">
        <v>2010</v>
      </c>
      <c r="C178" s="13">
        <v>0.3996976328186827</v>
      </c>
      <c r="D178" s="13">
        <f t="shared" si="37"/>
        <v>3.996976328186827E-2</v>
      </c>
      <c r="E178" s="11">
        <f t="shared" si="26"/>
        <v>9.8507462686567152E-20</v>
      </c>
      <c r="F178" s="3">
        <f t="shared" si="27"/>
        <v>0.61567164179104472</v>
      </c>
      <c r="G178" s="18">
        <f t="shared" si="28"/>
        <v>4.0575365755835974E+17</v>
      </c>
      <c r="H178" s="18">
        <f t="shared" si="29"/>
        <v>0</v>
      </c>
      <c r="I178" s="18">
        <f t="shared" si="30"/>
        <v>0</v>
      </c>
      <c r="J178" s="18">
        <f t="shared" si="31"/>
        <v>0</v>
      </c>
      <c r="K178" s="18">
        <f t="shared" si="32"/>
        <v>0</v>
      </c>
      <c r="L178" s="13">
        <f t="shared" si="33"/>
        <v>0</v>
      </c>
      <c r="M178" s="13">
        <f t="shared" si="38"/>
        <v>0</v>
      </c>
      <c r="N178" s="13">
        <f t="shared" si="34"/>
        <v>0</v>
      </c>
      <c r="O178" s="13">
        <f t="shared" si="35"/>
        <v>0</v>
      </c>
      <c r="P178" s="13">
        <f t="shared" si="36"/>
        <v>0</v>
      </c>
      <c r="Q178" s="19"/>
    </row>
    <row r="179" spans="2:17" x14ac:dyDescent="0.25">
      <c r="B179">
        <v>2020</v>
      </c>
      <c r="C179" s="13">
        <v>0.45231959398755073</v>
      </c>
      <c r="D179" s="13">
        <f t="shared" si="37"/>
        <v>4.5231959398755073E-2</v>
      </c>
      <c r="E179" s="11">
        <f t="shared" si="26"/>
        <v>9.8019801980198009E-20</v>
      </c>
      <c r="F179" s="3">
        <f t="shared" si="27"/>
        <v>0.61262376237623761</v>
      </c>
      <c r="G179" s="18">
        <f t="shared" si="28"/>
        <v>4.6145736356305683E+17</v>
      </c>
      <c r="H179" s="18">
        <f t="shared" si="29"/>
        <v>0</v>
      </c>
      <c r="I179" s="18">
        <f t="shared" si="30"/>
        <v>0</v>
      </c>
      <c r="J179" s="18">
        <f t="shared" si="31"/>
        <v>0</v>
      </c>
      <c r="K179" s="18">
        <f t="shared" si="32"/>
        <v>0</v>
      </c>
      <c r="L179" s="13">
        <f t="shared" si="33"/>
        <v>0</v>
      </c>
      <c r="M179" s="13">
        <f t="shared" si="38"/>
        <v>0</v>
      </c>
      <c r="N179" s="13">
        <f t="shared" si="34"/>
        <v>0</v>
      </c>
      <c r="O179" s="13">
        <f t="shared" si="35"/>
        <v>0</v>
      </c>
      <c r="P179" s="13">
        <f t="shared" si="36"/>
        <v>0</v>
      </c>
      <c r="Q179" s="19"/>
    </row>
    <row r="180" spans="2:17" x14ac:dyDescent="0.25">
      <c r="B180">
        <v>2030</v>
      </c>
      <c r="C180" s="13">
        <v>0.85329431242986176</v>
      </c>
      <c r="D180" s="13">
        <f t="shared" si="37"/>
        <v>8.532943124298617E-2</v>
      </c>
      <c r="E180" s="11">
        <f t="shared" si="26"/>
        <v>9.753694581280788E-20</v>
      </c>
      <c r="F180" s="3">
        <f t="shared" si="27"/>
        <v>0.60960591133004927</v>
      </c>
      <c r="G180" s="18">
        <f t="shared" si="28"/>
        <v>8.7484214860233293E+17</v>
      </c>
      <c r="H180" s="18">
        <f t="shared" si="29"/>
        <v>0</v>
      </c>
      <c r="I180" s="18">
        <f t="shared" si="30"/>
        <v>0</v>
      </c>
      <c r="J180" s="18">
        <f t="shared" si="31"/>
        <v>0</v>
      </c>
      <c r="K180" s="18">
        <f t="shared" si="32"/>
        <v>0</v>
      </c>
      <c r="L180" s="13">
        <f t="shared" si="33"/>
        <v>0</v>
      </c>
      <c r="M180" s="13">
        <f t="shared" si="38"/>
        <v>0</v>
      </c>
      <c r="N180" s="13">
        <f t="shared" si="34"/>
        <v>0</v>
      </c>
      <c r="O180" s="13">
        <f t="shared" si="35"/>
        <v>0</v>
      </c>
      <c r="P180" s="13">
        <f t="shared" si="36"/>
        <v>0</v>
      </c>
      <c r="Q180" s="19"/>
    </row>
    <row r="181" spans="2:17" x14ac:dyDescent="0.25">
      <c r="B181">
        <v>2040</v>
      </c>
      <c r="C181" s="13">
        <v>0.9028190895666236</v>
      </c>
      <c r="D181" s="13">
        <f t="shared" si="37"/>
        <v>9.0281908956662354E-2</v>
      </c>
      <c r="E181" s="11">
        <f t="shared" si="26"/>
        <v>9.7058823529411757E-20</v>
      </c>
      <c r="F181" s="3">
        <f t="shared" si="27"/>
        <v>0.60661764705882348</v>
      </c>
      <c r="G181" s="18">
        <f t="shared" si="28"/>
        <v>9.3017724379591526E+17</v>
      </c>
      <c r="H181" s="18">
        <f t="shared" si="29"/>
        <v>0</v>
      </c>
      <c r="I181" s="18">
        <f t="shared" si="30"/>
        <v>0</v>
      </c>
      <c r="J181" s="18">
        <f t="shared" si="31"/>
        <v>0</v>
      </c>
      <c r="K181" s="18">
        <f t="shared" si="32"/>
        <v>0</v>
      </c>
      <c r="L181" s="13">
        <f t="shared" si="33"/>
        <v>0</v>
      </c>
      <c r="M181" s="13">
        <f t="shared" si="38"/>
        <v>0</v>
      </c>
      <c r="N181" s="13">
        <f t="shared" si="34"/>
        <v>0</v>
      </c>
      <c r="O181" s="13">
        <f t="shared" si="35"/>
        <v>0</v>
      </c>
      <c r="P181" s="13">
        <f t="shared" si="36"/>
        <v>0</v>
      </c>
      <c r="Q181" s="19"/>
    </row>
    <row r="182" spans="2:17" x14ac:dyDescent="0.25">
      <c r="B182">
        <v>2050</v>
      </c>
      <c r="C182" s="13">
        <v>0.68305980437945713</v>
      </c>
      <c r="D182" s="13">
        <f t="shared" si="37"/>
        <v>6.830598043794571E-2</v>
      </c>
      <c r="E182" s="11">
        <f t="shared" si="26"/>
        <v>9.6585365853658516E-20</v>
      </c>
      <c r="F182" s="3">
        <f t="shared" si="27"/>
        <v>0.60365853658536572</v>
      </c>
      <c r="G182" s="18">
        <f t="shared" si="28"/>
        <v>7.0720838332216538E+17</v>
      </c>
      <c r="H182" s="18">
        <f t="shared" si="29"/>
        <v>0</v>
      </c>
      <c r="I182" s="18">
        <f t="shared" si="30"/>
        <v>0</v>
      </c>
      <c r="J182" s="18">
        <f t="shared" si="31"/>
        <v>0</v>
      </c>
      <c r="K182" s="18">
        <f t="shared" si="32"/>
        <v>0</v>
      </c>
      <c r="L182" s="13">
        <f t="shared" si="33"/>
        <v>0</v>
      </c>
      <c r="M182" s="13">
        <f t="shared" si="38"/>
        <v>0</v>
      </c>
      <c r="N182" s="13">
        <f t="shared" si="34"/>
        <v>0</v>
      </c>
      <c r="O182" s="13">
        <f t="shared" si="35"/>
        <v>0</v>
      </c>
      <c r="P182" s="13">
        <f t="shared" si="36"/>
        <v>0</v>
      </c>
      <c r="Q182" s="19"/>
    </row>
    <row r="183" spans="2:17" x14ac:dyDescent="0.25">
      <c r="B183">
        <v>2060</v>
      </c>
      <c r="C183" s="13">
        <v>0.69579043744649072</v>
      </c>
      <c r="D183" s="13">
        <f t="shared" si="37"/>
        <v>6.9579043744649072E-2</v>
      </c>
      <c r="E183" s="11">
        <f t="shared" si="26"/>
        <v>9.6116504854368919E-20</v>
      </c>
      <c r="F183" s="3">
        <f t="shared" si="27"/>
        <v>0.60072815533980572</v>
      </c>
      <c r="G183" s="18">
        <f t="shared" si="28"/>
        <v>7.2390318239382374E+17</v>
      </c>
      <c r="H183" s="18">
        <f t="shared" si="29"/>
        <v>0</v>
      </c>
      <c r="I183" s="18">
        <f t="shared" si="30"/>
        <v>0</v>
      </c>
      <c r="J183" s="18">
        <f t="shared" si="31"/>
        <v>0</v>
      </c>
      <c r="K183" s="18">
        <f t="shared" si="32"/>
        <v>0</v>
      </c>
      <c r="L183" s="13">
        <f t="shared" si="33"/>
        <v>0</v>
      </c>
      <c r="M183" s="13">
        <f t="shared" si="38"/>
        <v>0</v>
      </c>
      <c r="N183" s="13">
        <f t="shared" si="34"/>
        <v>0</v>
      </c>
      <c r="O183" s="13">
        <f t="shared" si="35"/>
        <v>0</v>
      </c>
      <c r="P183" s="13">
        <f t="shared" si="36"/>
        <v>0</v>
      </c>
      <c r="Q183" s="19"/>
    </row>
    <row r="184" spans="2:17" x14ac:dyDescent="0.25">
      <c r="B184">
        <v>2070</v>
      </c>
      <c r="C184" s="13">
        <v>0.66042421588507105</v>
      </c>
      <c r="D184" s="13">
        <f t="shared" si="37"/>
        <v>6.6042421588507108E-2</v>
      </c>
      <c r="E184" s="11">
        <f t="shared" si="26"/>
        <v>9.5652173913043475E-20</v>
      </c>
      <c r="F184" s="3">
        <f t="shared" si="27"/>
        <v>0.59782608695652173</v>
      </c>
      <c r="G184" s="18">
        <f t="shared" si="28"/>
        <v>6.9044349842530163E+17</v>
      </c>
      <c r="H184" s="18">
        <f t="shared" si="29"/>
        <v>0</v>
      </c>
      <c r="I184" s="18">
        <f t="shared" si="30"/>
        <v>0</v>
      </c>
      <c r="J184" s="18">
        <f t="shared" si="31"/>
        <v>0</v>
      </c>
      <c r="K184" s="18">
        <f t="shared" si="32"/>
        <v>0</v>
      </c>
      <c r="L184" s="13">
        <f t="shared" si="33"/>
        <v>0</v>
      </c>
      <c r="M184" s="13">
        <f t="shared" si="38"/>
        <v>0</v>
      </c>
      <c r="N184" s="13">
        <f t="shared" si="34"/>
        <v>0</v>
      </c>
      <c r="O184" s="13">
        <f t="shared" si="35"/>
        <v>0</v>
      </c>
      <c r="P184" s="13">
        <f t="shared" si="36"/>
        <v>0</v>
      </c>
      <c r="Q184" s="19"/>
    </row>
    <row r="185" spans="2:17" x14ac:dyDescent="0.25">
      <c r="B185">
        <v>2080</v>
      </c>
      <c r="C185" s="13">
        <v>0.8729634421921979</v>
      </c>
      <c r="D185" s="13">
        <f t="shared" si="37"/>
        <v>8.7296344219219793E-2</v>
      </c>
      <c r="E185" s="11">
        <f t="shared" si="26"/>
        <v>9.5192307692307692E-20</v>
      </c>
      <c r="F185" s="3">
        <f t="shared" si="27"/>
        <v>0.59495192307692313</v>
      </c>
      <c r="G185" s="18">
        <f t="shared" si="28"/>
        <v>9.170525049291776E+17</v>
      </c>
      <c r="H185" s="18">
        <f t="shared" si="29"/>
        <v>0</v>
      </c>
      <c r="I185" s="18">
        <f t="shared" si="30"/>
        <v>0</v>
      </c>
      <c r="J185" s="18">
        <f t="shared" si="31"/>
        <v>0</v>
      </c>
      <c r="K185" s="18">
        <f t="shared" si="32"/>
        <v>0</v>
      </c>
      <c r="L185" s="13">
        <f t="shared" si="33"/>
        <v>0</v>
      </c>
      <c r="M185" s="13">
        <f t="shared" si="38"/>
        <v>0</v>
      </c>
      <c r="N185" s="13">
        <f t="shared" si="34"/>
        <v>0</v>
      </c>
      <c r="O185" s="13">
        <f t="shared" si="35"/>
        <v>0</v>
      </c>
      <c r="P185" s="13">
        <f t="shared" si="36"/>
        <v>0</v>
      </c>
      <c r="Q185" s="19"/>
    </row>
    <row r="186" spans="2:17" x14ac:dyDescent="0.25">
      <c r="B186">
        <v>2090</v>
      </c>
      <c r="C186" s="13">
        <v>0.89597109500212913</v>
      </c>
      <c r="D186" s="13">
        <f t="shared" si="37"/>
        <v>8.9597109500212907E-2</v>
      </c>
      <c r="E186" s="11">
        <f t="shared" si="26"/>
        <v>9.4736842105263145E-20</v>
      </c>
      <c r="F186" s="3">
        <f t="shared" si="27"/>
        <v>0.59210526315789469</v>
      </c>
      <c r="G186" s="18">
        <f t="shared" si="28"/>
        <v>9.4574726694669197E+17</v>
      </c>
      <c r="H186" s="18">
        <f t="shared" si="29"/>
        <v>0</v>
      </c>
      <c r="I186" s="18">
        <f t="shared" si="30"/>
        <v>0</v>
      </c>
      <c r="J186" s="18">
        <f t="shared" si="31"/>
        <v>0</v>
      </c>
      <c r="K186" s="18">
        <f t="shared" si="32"/>
        <v>0</v>
      </c>
      <c r="L186" s="13">
        <f t="shared" si="33"/>
        <v>0</v>
      </c>
      <c r="M186" s="13">
        <f t="shared" si="38"/>
        <v>0</v>
      </c>
      <c r="N186" s="13">
        <f t="shared" si="34"/>
        <v>0</v>
      </c>
      <c r="O186" s="13">
        <f t="shared" si="35"/>
        <v>0</v>
      </c>
      <c r="P186" s="13">
        <f t="shared" si="36"/>
        <v>0</v>
      </c>
      <c r="Q186" s="19"/>
    </row>
    <row r="187" spans="2:17" x14ac:dyDescent="0.25">
      <c r="B187">
        <v>2100</v>
      </c>
      <c r="C187" s="13">
        <v>0.86613555921232765</v>
      </c>
      <c r="D187" s="13">
        <f t="shared" si="37"/>
        <v>8.6613555921232765E-2</v>
      </c>
      <c r="E187" s="11">
        <f t="shared" si="26"/>
        <v>9.4285714285714265E-20</v>
      </c>
      <c r="F187" s="3">
        <f t="shared" si="27"/>
        <v>0.58928571428571419</v>
      </c>
      <c r="G187" s="18">
        <f t="shared" si="28"/>
        <v>9.186286234070144E+17</v>
      </c>
      <c r="H187" s="18">
        <f t="shared" si="29"/>
        <v>0</v>
      </c>
      <c r="I187" s="18">
        <f t="shared" si="30"/>
        <v>0</v>
      </c>
      <c r="J187" s="18">
        <f t="shared" si="31"/>
        <v>0</v>
      </c>
      <c r="K187" s="18">
        <f t="shared" si="32"/>
        <v>0</v>
      </c>
      <c r="L187" s="13">
        <f t="shared" si="33"/>
        <v>0</v>
      </c>
      <c r="M187" s="13">
        <f t="shared" si="38"/>
        <v>0</v>
      </c>
      <c r="N187" s="13">
        <f t="shared" si="34"/>
        <v>0</v>
      </c>
      <c r="O187" s="13">
        <f t="shared" si="35"/>
        <v>0</v>
      </c>
      <c r="P187" s="13">
        <f t="shared" si="36"/>
        <v>0</v>
      </c>
      <c r="Q187" s="19"/>
    </row>
    <row r="188" spans="2:17" x14ac:dyDescent="0.25">
      <c r="B188">
        <v>2110</v>
      </c>
      <c r="C188" s="13">
        <v>0.90154200394299533</v>
      </c>
      <c r="D188" s="13">
        <f t="shared" si="37"/>
        <v>9.0154200394299527E-2</v>
      </c>
      <c r="E188" s="11">
        <f t="shared" si="26"/>
        <v>9.3838862559241698E-20</v>
      </c>
      <c r="F188" s="3">
        <f t="shared" si="27"/>
        <v>0.5864928909952607</v>
      </c>
      <c r="G188" s="18">
        <f t="shared" si="28"/>
        <v>9.607341557170304E+17</v>
      </c>
      <c r="H188" s="18">
        <f t="shared" si="29"/>
        <v>0</v>
      </c>
      <c r="I188" s="18">
        <f t="shared" si="30"/>
        <v>0</v>
      </c>
      <c r="J188" s="18">
        <f t="shared" si="31"/>
        <v>0</v>
      </c>
      <c r="K188" s="18">
        <f t="shared" si="32"/>
        <v>0</v>
      </c>
      <c r="L188" s="13">
        <f t="shared" si="33"/>
        <v>0</v>
      </c>
      <c r="M188" s="13">
        <f t="shared" si="38"/>
        <v>0</v>
      </c>
      <c r="N188" s="13">
        <f t="shared" si="34"/>
        <v>0</v>
      </c>
      <c r="O188" s="13">
        <f t="shared" si="35"/>
        <v>0</v>
      </c>
      <c r="P188" s="13">
        <f t="shared" si="36"/>
        <v>0</v>
      </c>
      <c r="Q188" s="19"/>
    </row>
    <row r="189" spans="2:17" x14ac:dyDescent="0.25">
      <c r="B189">
        <v>2120</v>
      </c>
      <c r="C189" s="13">
        <v>0.88076673702633546</v>
      </c>
      <c r="D189" s="13">
        <f t="shared" si="37"/>
        <v>8.8076673702633543E-2</v>
      </c>
      <c r="E189" s="11">
        <f t="shared" si="26"/>
        <v>9.3396226415094337E-20</v>
      </c>
      <c r="F189" s="3">
        <f t="shared" si="27"/>
        <v>0.58372641509433965</v>
      </c>
      <c r="G189" s="18">
        <f t="shared" si="28"/>
        <v>9.4304317297769254E+17</v>
      </c>
      <c r="H189" s="18">
        <f t="shared" si="29"/>
        <v>0</v>
      </c>
      <c r="I189" s="18">
        <f t="shared" si="30"/>
        <v>0</v>
      </c>
      <c r="J189" s="18">
        <f t="shared" si="31"/>
        <v>0</v>
      </c>
      <c r="K189" s="18">
        <f t="shared" si="32"/>
        <v>0</v>
      </c>
      <c r="L189" s="13">
        <f t="shared" si="33"/>
        <v>0</v>
      </c>
      <c r="M189" s="13">
        <f t="shared" si="38"/>
        <v>0</v>
      </c>
      <c r="N189" s="13">
        <f t="shared" si="34"/>
        <v>0</v>
      </c>
      <c r="O189" s="13">
        <f t="shared" si="35"/>
        <v>0</v>
      </c>
      <c r="P189" s="13">
        <f t="shared" si="36"/>
        <v>0</v>
      </c>
      <c r="Q189" s="19"/>
    </row>
    <row r="190" spans="2:17" x14ac:dyDescent="0.25">
      <c r="B190">
        <v>2130</v>
      </c>
      <c r="C190" s="13">
        <v>0.90274869902043942</v>
      </c>
      <c r="D190" s="13">
        <f t="shared" si="37"/>
        <v>9.0274869902043947E-2</v>
      </c>
      <c r="E190" s="11">
        <f t="shared" si="26"/>
        <v>9.2957746478873236E-20</v>
      </c>
      <c r="F190" s="3">
        <f t="shared" si="27"/>
        <v>0.58098591549295775</v>
      </c>
      <c r="G190" s="18">
        <f t="shared" si="28"/>
        <v>9.7113875197653338E+17</v>
      </c>
      <c r="H190" s="18">
        <f t="shared" si="29"/>
        <v>0</v>
      </c>
      <c r="I190" s="18">
        <f t="shared" si="30"/>
        <v>0</v>
      </c>
      <c r="J190" s="18">
        <f t="shared" si="31"/>
        <v>0</v>
      </c>
      <c r="K190" s="18">
        <f t="shared" si="32"/>
        <v>0</v>
      </c>
      <c r="L190" s="13">
        <f t="shared" si="33"/>
        <v>0</v>
      </c>
      <c r="M190" s="13">
        <f t="shared" si="38"/>
        <v>0</v>
      </c>
      <c r="N190" s="13">
        <f t="shared" si="34"/>
        <v>0</v>
      </c>
      <c r="O190" s="13">
        <f t="shared" si="35"/>
        <v>0</v>
      </c>
      <c r="P190" s="13">
        <f t="shared" si="36"/>
        <v>0</v>
      </c>
      <c r="Q190" s="19"/>
    </row>
    <row r="191" spans="2:17" x14ac:dyDescent="0.25">
      <c r="B191">
        <v>2140</v>
      </c>
      <c r="C191" s="13">
        <v>0.91273410078628792</v>
      </c>
      <c r="D191" s="13">
        <f t="shared" si="37"/>
        <v>9.1273410078628797E-2</v>
      </c>
      <c r="E191" s="11">
        <f t="shared" si="26"/>
        <v>9.2523364485981292E-20</v>
      </c>
      <c r="F191" s="3">
        <f t="shared" si="27"/>
        <v>0.57827102803738306</v>
      </c>
      <c r="G191" s="18">
        <f t="shared" si="28"/>
        <v>9.864903917589175E+17</v>
      </c>
      <c r="H191" s="18">
        <f t="shared" si="29"/>
        <v>0</v>
      </c>
      <c r="I191" s="18">
        <f t="shared" si="30"/>
        <v>0</v>
      </c>
      <c r="J191" s="18">
        <f t="shared" si="31"/>
        <v>0</v>
      </c>
      <c r="K191" s="18">
        <f t="shared" si="32"/>
        <v>0</v>
      </c>
      <c r="L191" s="13">
        <f t="shared" si="33"/>
        <v>0</v>
      </c>
      <c r="M191" s="13">
        <f t="shared" si="38"/>
        <v>0</v>
      </c>
      <c r="N191" s="13">
        <f t="shared" si="34"/>
        <v>0</v>
      </c>
      <c r="O191" s="13">
        <f t="shared" si="35"/>
        <v>0</v>
      </c>
      <c r="P191" s="13">
        <f t="shared" si="36"/>
        <v>0</v>
      </c>
      <c r="Q191" s="19"/>
    </row>
    <row r="192" spans="2:17" x14ac:dyDescent="0.25">
      <c r="B192">
        <v>2150</v>
      </c>
      <c r="C192" s="13">
        <v>0.85111220549815059</v>
      </c>
      <c r="D192" s="13">
        <f t="shared" si="37"/>
        <v>8.5111220549815056E-2</v>
      </c>
      <c r="E192" s="11">
        <f t="shared" si="26"/>
        <v>9.2093023255813944E-20</v>
      </c>
      <c r="F192" s="3">
        <f t="shared" si="27"/>
        <v>0.57558139534883723</v>
      </c>
      <c r="G192" s="18">
        <f t="shared" si="28"/>
        <v>9.2418749586920397E+17</v>
      </c>
      <c r="H192" s="18">
        <f t="shared" si="29"/>
        <v>0</v>
      </c>
      <c r="I192" s="18">
        <f t="shared" si="30"/>
        <v>0</v>
      </c>
      <c r="J192" s="18">
        <f t="shared" si="31"/>
        <v>0</v>
      </c>
      <c r="K192" s="18">
        <f t="shared" si="32"/>
        <v>0</v>
      </c>
      <c r="L192" s="13">
        <f t="shared" si="33"/>
        <v>0</v>
      </c>
      <c r="M192" s="13">
        <f t="shared" si="38"/>
        <v>0</v>
      </c>
      <c r="N192" s="13">
        <f t="shared" si="34"/>
        <v>0</v>
      </c>
      <c r="O192" s="13">
        <f t="shared" si="35"/>
        <v>0</v>
      </c>
      <c r="P192" s="13">
        <f t="shared" si="36"/>
        <v>0</v>
      </c>
      <c r="Q192" s="19"/>
    </row>
    <row r="193" spans="2:17" x14ac:dyDescent="0.25">
      <c r="B193">
        <v>2160</v>
      </c>
      <c r="C193" s="13">
        <v>0.8463960389038071</v>
      </c>
      <c r="D193" s="13">
        <f t="shared" si="37"/>
        <v>8.4639603890380707E-2</v>
      </c>
      <c r="E193" s="11">
        <f t="shared" si="26"/>
        <v>9.166666666666666E-20</v>
      </c>
      <c r="F193" s="3">
        <f t="shared" si="27"/>
        <v>0.57291666666666663</v>
      </c>
      <c r="G193" s="18">
        <f t="shared" si="28"/>
        <v>9.2334113334960781E+17</v>
      </c>
      <c r="H193" s="18">
        <f t="shared" si="29"/>
        <v>0</v>
      </c>
      <c r="I193" s="18">
        <f t="shared" si="30"/>
        <v>0</v>
      </c>
      <c r="J193" s="18">
        <f t="shared" si="31"/>
        <v>0</v>
      </c>
      <c r="K193" s="18">
        <f t="shared" si="32"/>
        <v>0</v>
      </c>
      <c r="L193" s="13">
        <f t="shared" si="33"/>
        <v>0</v>
      </c>
      <c r="M193" s="13">
        <f t="shared" si="38"/>
        <v>0</v>
      </c>
      <c r="N193" s="13">
        <f t="shared" si="34"/>
        <v>0</v>
      </c>
      <c r="O193" s="13">
        <f t="shared" si="35"/>
        <v>0</v>
      </c>
      <c r="P193" s="13">
        <f t="shared" si="36"/>
        <v>0</v>
      </c>
      <c r="Q193" s="19"/>
    </row>
    <row r="194" spans="2:17" x14ac:dyDescent="0.25">
      <c r="B194">
        <v>2170</v>
      </c>
      <c r="C194" s="13">
        <v>0.82453474641744762</v>
      </c>
      <c r="D194" s="13">
        <f t="shared" si="37"/>
        <v>8.2453474641744767E-2</v>
      </c>
      <c r="E194" s="11">
        <f t="shared" si="26"/>
        <v>9.1244239631336398E-20</v>
      </c>
      <c r="F194" s="3">
        <f t="shared" si="27"/>
        <v>0.57027649769585254</v>
      </c>
      <c r="G194" s="18">
        <f t="shared" si="28"/>
        <v>9.0365676753831398E+17</v>
      </c>
      <c r="H194" s="18">
        <f t="shared" si="29"/>
        <v>0</v>
      </c>
      <c r="I194" s="18">
        <f t="shared" si="30"/>
        <v>0</v>
      </c>
      <c r="J194" s="18">
        <f t="shared" si="31"/>
        <v>0</v>
      </c>
      <c r="K194" s="18">
        <f t="shared" si="32"/>
        <v>0</v>
      </c>
      <c r="L194" s="13">
        <f t="shared" si="33"/>
        <v>0</v>
      </c>
      <c r="M194" s="13">
        <f t="shared" si="38"/>
        <v>0</v>
      </c>
      <c r="N194" s="13">
        <f t="shared" si="34"/>
        <v>0</v>
      </c>
      <c r="O194" s="13">
        <f t="shared" si="35"/>
        <v>0</v>
      </c>
      <c r="P194" s="13">
        <f t="shared" si="36"/>
        <v>0</v>
      </c>
      <c r="Q194" s="19"/>
    </row>
    <row r="195" spans="2:17" x14ac:dyDescent="0.25">
      <c r="B195">
        <v>2180</v>
      </c>
      <c r="C195" s="13">
        <v>0.82264425746278558</v>
      </c>
      <c r="D195" s="13">
        <f t="shared" si="37"/>
        <v>8.2264425746278555E-2</v>
      </c>
      <c r="E195" s="11">
        <f t="shared" si="26"/>
        <v>9.0825688073394479E-20</v>
      </c>
      <c r="F195" s="3">
        <f t="shared" si="27"/>
        <v>0.56766055045871555</v>
      </c>
      <c r="G195" s="18">
        <f t="shared" si="28"/>
        <v>9.0573963700448128E+17</v>
      </c>
      <c r="H195" s="18">
        <f t="shared" si="29"/>
        <v>0</v>
      </c>
      <c r="I195" s="18">
        <f t="shared" si="30"/>
        <v>0</v>
      </c>
      <c r="J195" s="18">
        <f t="shared" si="31"/>
        <v>0</v>
      </c>
      <c r="K195" s="18">
        <f t="shared" si="32"/>
        <v>0</v>
      </c>
      <c r="L195" s="13">
        <f t="shared" si="33"/>
        <v>0</v>
      </c>
      <c r="M195" s="13">
        <f t="shared" si="38"/>
        <v>0</v>
      </c>
      <c r="N195" s="13">
        <f t="shared" si="34"/>
        <v>0</v>
      </c>
      <c r="O195" s="13">
        <f t="shared" si="35"/>
        <v>0</v>
      </c>
      <c r="P195" s="13">
        <f t="shared" si="36"/>
        <v>0</v>
      </c>
      <c r="Q195" s="19"/>
    </row>
    <row r="196" spans="2:17" x14ac:dyDescent="0.25">
      <c r="B196">
        <v>2190</v>
      </c>
      <c r="C196" s="13">
        <v>0.7950913865278153</v>
      </c>
      <c r="D196" s="13">
        <f t="shared" si="37"/>
        <v>7.950913865278153E-2</v>
      </c>
      <c r="E196" s="11">
        <f t="shared" si="26"/>
        <v>9.0410958904109578E-20</v>
      </c>
      <c r="F196" s="3">
        <f t="shared" si="27"/>
        <v>0.56506849315068486</v>
      </c>
      <c r="G196" s="18">
        <f t="shared" si="28"/>
        <v>8.7941926085652314E+17</v>
      </c>
      <c r="H196" s="18">
        <f t="shared" si="29"/>
        <v>0</v>
      </c>
      <c r="I196" s="18">
        <f t="shared" si="30"/>
        <v>0</v>
      </c>
      <c r="J196" s="18">
        <f t="shared" si="31"/>
        <v>0</v>
      </c>
      <c r="K196" s="18">
        <f t="shared" si="32"/>
        <v>0</v>
      </c>
      <c r="L196" s="13">
        <f t="shared" si="33"/>
        <v>0</v>
      </c>
      <c r="M196" s="13">
        <f t="shared" si="38"/>
        <v>0</v>
      </c>
      <c r="N196" s="13">
        <f t="shared" si="34"/>
        <v>0</v>
      </c>
      <c r="O196" s="13">
        <f t="shared" si="35"/>
        <v>0</v>
      </c>
      <c r="P196" s="13">
        <f t="shared" si="36"/>
        <v>0</v>
      </c>
      <c r="Q196" s="19"/>
    </row>
    <row r="197" spans="2:17" x14ac:dyDescent="0.25">
      <c r="B197">
        <v>2200</v>
      </c>
      <c r="C197" s="13">
        <v>0.71599252420136472</v>
      </c>
      <c r="D197" s="13">
        <f t="shared" si="37"/>
        <v>7.1599252420136469E-2</v>
      </c>
      <c r="E197" s="11">
        <f t="shared" ref="E197:E260" si="39">h*c_/(lambda_nm*0.000000001)</f>
        <v>8.9999999999999991E-20</v>
      </c>
      <c r="F197" s="3">
        <f t="shared" ref="F197:F260" si="40">E_photon/q</f>
        <v>0.5625</v>
      </c>
      <c r="G197" s="18">
        <f t="shared" ref="G197:G260" si="41">I_lambda/E_photon</f>
        <v>7.9554724911262758E+17</v>
      </c>
      <c r="H197" s="18">
        <f t="shared" ref="H197:H260" si="42">IF(E_photon&gt;Eg_1.12eV,phi,0)</f>
        <v>0</v>
      </c>
      <c r="I197" s="18">
        <f t="shared" ref="I197:I260" si="43">IF(E_photon&gt;Eg_2.0eV,phi,0)</f>
        <v>0</v>
      </c>
      <c r="J197" s="18">
        <f t="shared" ref="J197:J260" si="44">IF(E_photon&gt;Eg_2,phi,0)</f>
        <v>0</v>
      </c>
      <c r="K197" s="18">
        <f t="shared" ref="K197:K260" si="45">IF(E_photon&gt;Eg_3.1eV,phi,0)</f>
        <v>0</v>
      </c>
      <c r="L197" s="13">
        <f t="shared" ref="L197:L260" si="46">(E_photon-Eg_1.12eV)*Phi_1.12eV</f>
        <v>0</v>
      </c>
      <c r="M197" s="13">
        <f t="shared" si="38"/>
        <v>0</v>
      </c>
      <c r="N197" s="13">
        <f t="shared" ref="N197:N260" si="47">(E_photon-Eg_1)*Phi_2.0eV</f>
        <v>0</v>
      </c>
      <c r="O197" s="13">
        <f t="shared" ref="O197:O260" si="48">(E_photon-Eg_2)*Phi_0.9eV</f>
        <v>0</v>
      </c>
      <c r="P197" s="13">
        <f t="shared" ref="P197:P260" si="49">(E_photon-Eg_3.1eV)*Phi_3.1eV</f>
        <v>0</v>
      </c>
      <c r="Q197" s="19"/>
    </row>
    <row r="198" spans="2:17" x14ac:dyDescent="0.25">
      <c r="B198">
        <v>2210</v>
      </c>
      <c r="C198" s="13">
        <v>0.79757516722888744</v>
      </c>
      <c r="D198" s="13">
        <f t="shared" ref="D198:D261" si="50">C198/10</f>
        <v>7.9757516722888749E-2</v>
      </c>
      <c r="E198" s="11">
        <f t="shared" si="39"/>
        <v>8.9592760180995475E-20</v>
      </c>
      <c r="F198" s="3">
        <f t="shared" si="40"/>
        <v>0.55995475113122173</v>
      </c>
      <c r="G198" s="18">
        <f t="shared" si="41"/>
        <v>8.902227876645664E+17</v>
      </c>
      <c r="H198" s="18">
        <f t="shared" si="42"/>
        <v>0</v>
      </c>
      <c r="I198" s="18">
        <f t="shared" si="43"/>
        <v>0</v>
      </c>
      <c r="J198" s="18">
        <f t="shared" si="44"/>
        <v>0</v>
      </c>
      <c r="K198" s="18">
        <f t="shared" si="45"/>
        <v>0</v>
      </c>
      <c r="L198" s="13">
        <f t="shared" si="46"/>
        <v>0</v>
      </c>
      <c r="M198" s="13">
        <f t="shared" ref="M198:M261" si="51">IF(E_photon&gt;Eg_2.0eV,phi*(E_photon-Eg_2.0eV),0)</f>
        <v>0</v>
      </c>
      <c r="N198" s="13">
        <f t="shared" si="47"/>
        <v>0</v>
      </c>
      <c r="O198" s="13">
        <f t="shared" si="48"/>
        <v>0</v>
      </c>
      <c r="P198" s="13">
        <f t="shared" si="49"/>
        <v>0</v>
      </c>
      <c r="Q198" s="19"/>
    </row>
    <row r="199" spans="2:17" x14ac:dyDescent="0.25">
      <c r="B199">
        <v>2220</v>
      </c>
      <c r="C199" s="13">
        <v>0.7816367364143153</v>
      </c>
      <c r="D199" s="13">
        <f t="shared" si="50"/>
        <v>7.8163673641431536E-2</v>
      </c>
      <c r="E199" s="11">
        <f t="shared" si="39"/>
        <v>8.9189189189189165E-20</v>
      </c>
      <c r="F199" s="3">
        <f t="shared" si="40"/>
        <v>0.55743243243243235</v>
      </c>
      <c r="G199" s="18">
        <f t="shared" si="41"/>
        <v>8.7638058325241446E+17</v>
      </c>
      <c r="H199" s="18">
        <f t="shared" si="42"/>
        <v>0</v>
      </c>
      <c r="I199" s="18">
        <f t="shared" si="43"/>
        <v>0</v>
      </c>
      <c r="J199" s="18">
        <f t="shared" si="44"/>
        <v>0</v>
      </c>
      <c r="K199" s="18">
        <f t="shared" si="45"/>
        <v>0</v>
      </c>
      <c r="L199" s="13">
        <f t="shared" si="46"/>
        <v>0</v>
      </c>
      <c r="M199" s="13">
        <f t="shared" si="51"/>
        <v>0</v>
      </c>
      <c r="N199" s="13">
        <f t="shared" si="47"/>
        <v>0</v>
      </c>
      <c r="O199" s="13">
        <f t="shared" si="48"/>
        <v>0</v>
      </c>
      <c r="P199" s="13">
        <f t="shared" si="49"/>
        <v>0</v>
      </c>
      <c r="Q199" s="19"/>
    </row>
    <row r="200" spans="2:17" x14ac:dyDescent="0.25">
      <c r="B200">
        <v>2230</v>
      </c>
      <c r="C200" s="13">
        <v>0.76195755085966699</v>
      </c>
      <c r="D200" s="13">
        <f t="shared" si="50"/>
        <v>7.6195755085966696E-2</v>
      </c>
      <c r="E200" s="11">
        <f t="shared" si="39"/>
        <v>8.8789237668161425E-20</v>
      </c>
      <c r="F200" s="3">
        <f t="shared" si="40"/>
        <v>0.55493273542600896</v>
      </c>
      <c r="G200" s="18">
        <f t="shared" si="41"/>
        <v>8.5816431233184717E+17</v>
      </c>
      <c r="H200" s="18">
        <f t="shared" si="42"/>
        <v>0</v>
      </c>
      <c r="I200" s="18">
        <f t="shared" si="43"/>
        <v>0</v>
      </c>
      <c r="J200" s="18">
        <f t="shared" si="44"/>
        <v>0</v>
      </c>
      <c r="K200" s="18">
        <f t="shared" si="45"/>
        <v>0</v>
      </c>
      <c r="L200" s="13">
        <f t="shared" si="46"/>
        <v>0</v>
      </c>
      <c r="M200" s="13">
        <f t="shared" si="51"/>
        <v>0</v>
      </c>
      <c r="N200" s="13">
        <f t="shared" si="47"/>
        <v>0</v>
      </c>
      <c r="O200" s="13">
        <f t="shared" si="48"/>
        <v>0</v>
      </c>
      <c r="P200" s="13">
        <f t="shared" si="49"/>
        <v>0</v>
      </c>
      <c r="Q200" s="19"/>
    </row>
    <row r="201" spans="2:17" x14ac:dyDescent="0.25">
      <c r="B201">
        <v>2240</v>
      </c>
      <c r="C201" s="13">
        <v>0.73525942227121976</v>
      </c>
      <c r="D201" s="13">
        <f t="shared" si="50"/>
        <v>7.3525942227121971E-2</v>
      </c>
      <c r="E201" s="11">
        <f t="shared" si="39"/>
        <v>8.839285714285713E-20</v>
      </c>
      <c r="F201" s="3">
        <f t="shared" si="40"/>
        <v>0.5524553571428571</v>
      </c>
      <c r="G201" s="18">
        <f t="shared" si="41"/>
        <v>8.3180863933713754E+17</v>
      </c>
      <c r="H201" s="18">
        <f t="shared" si="42"/>
        <v>0</v>
      </c>
      <c r="I201" s="18">
        <f t="shared" si="43"/>
        <v>0</v>
      </c>
      <c r="J201" s="18">
        <f t="shared" si="44"/>
        <v>0</v>
      </c>
      <c r="K201" s="18">
        <f t="shared" si="45"/>
        <v>0</v>
      </c>
      <c r="L201" s="13">
        <f t="shared" si="46"/>
        <v>0</v>
      </c>
      <c r="M201" s="13">
        <f t="shared" si="51"/>
        <v>0</v>
      </c>
      <c r="N201" s="13">
        <f t="shared" si="47"/>
        <v>0</v>
      </c>
      <c r="O201" s="13">
        <f t="shared" si="48"/>
        <v>0</v>
      </c>
      <c r="P201" s="13">
        <f t="shared" si="49"/>
        <v>0</v>
      </c>
      <c r="Q201" s="19"/>
    </row>
    <row r="202" spans="2:17" x14ac:dyDescent="0.25">
      <c r="B202">
        <v>2250</v>
      </c>
      <c r="C202" s="13">
        <v>0.72338353155070889</v>
      </c>
      <c r="D202" s="13">
        <f t="shared" si="50"/>
        <v>7.2338353155070895E-2</v>
      </c>
      <c r="E202" s="11">
        <f t="shared" si="39"/>
        <v>8.7999999999999996E-20</v>
      </c>
      <c r="F202" s="3">
        <f t="shared" si="40"/>
        <v>0.55000000000000004</v>
      </c>
      <c r="G202" s="18">
        <f t="shared" si="41"/>
        <v>8.2202674039853299E+17</v>
      </c>
      <c r="H202" s="18">
        <f t="shared" si="42"/>
        <v>0</v>
      </c>
      <c r="I202" s="18">
        <f t="shared" si="43"/>
        <v>0</v>
      </c>
      <c r="J202" s="18">
        <f t="shared" si="44"/>
        <v>0</v>
      </c>
      <c r="K202" s="18">
        <f t="shared" si="45"/>
        <v>0</v>
      </c>
      <c r="L202" s="13">
        <f t="shared" si="46"/>
        <v>0</v>
      </c>
      <c r="M202" s="13">
        <f t="shared" si="51"/>
        <v>0</v>
      </c>
      <c r="N202" s="13">
        <f t="shared" si="47"/>
        <v>0</v>
      </c>
      <c r="O202" s="13">
        <f t="shared" si="48"/>
        <v>0</v>
      </c>
      <c r="P202" s="13">
        <f t="shared" si="49"/>
        <v>0</v>
      </c>
      <c r="Q202" s="19"/>
    </row>
    <row r="203" spans="2:17" x14ac:dyDescent="0.25">
      <c r="B203">
        <v>2260</v>
      </c>
      <c r="C203" s="13">
        <v>0.67302412365204822</v>
      </c>
      <c r="D203" s="13">
        <f t="shared" si="50"/>
        <v>6.7302412365204817E-2</v>
      </c>
      <c r="E203" s="11">
        <f t="shared" si="39"/>
        <v>8.7610619469026547E-20</v>
      </c>
      <c r="F203" s="3">
        <f t="shared" si="40"/>
        <v>0.54756637168141598</v>
      </c>
      <c r="G203" s="18">
        <f t="shared" si="41"/>
        <v>7.6819925224930752E+17</v>
      </c>
      <c r="H203" s="18">
        <f t="shared" si="42"/>
        <v>0</v>
      </c>
      <c r="I203" s="18">
        <f t="shared" si="43"/>
        <v>0</v>
      </c>
      <c r="J203" s="18">
        <f t="shared" si="44"/>
        <v>0</v>
      </c>
      <c r="K203" s="18">
        <f t="shared" si="45"/>
        <v>0</v>
      </c>
      <c r="L203" s="13">
        <f t="shared" si="46"/>
        <v>0</v>
      </c>
      <c r="M203" s="13">
        <f t="shared" si="51"/>
        <v>0</v>
      </c>
      <c r="N203" s="13">
        <f t="shared" si="47"/>
        <v>0</v>
      </c>
      <c r="O203" s="13">
        <f t="shared" si="48"/>
        <v>0</v>
      </c>
      <c r="P203" s="13">
        <f t="shared" si="49"/>
        <v>0</v>
      </c>
      <c r="Q203" s="19"/>
    </row>
    <row r="204" spans="2:17" x14ac:dyDescent="0.25">
      <c r="B204">
        <v>2270</v>
      </c>
      <c r="C204" s="13">
        <v>0.65228907990463647</v>
      </c>
      <c r="D204" s="13">
        <f t="shared" si="50"/>
        <v>6.5228907990463644E-2</v>
      </c>
      <c r="E204" s="11">
        <f t="shared" si="39"/>
        <v>8.7224669603524217E-20</v>
      </c>
      <c r="F204" s="3">
        <f t="shared" si="40"/>
        <v>0.54515418502202639</v>
      </c>
      <c r="G204" s="18">
        <f t="shared" si="41"/>
        <v>7.4782636938561869E+17</v>
      </c>
      <c r="H204" s="18">
        <f t="shared" si="42"/>
        <v>0</v>
      </c>
      <c r="I204" s="18">
        <f t="shared" si="43"/>
        <v>0</v>
      </c>
      <c r="J204" s="18">
        <f t="shared" si="44"/>
        <v>0</v>
      </c>
      <c r="K204" s="18">
        <f t="shared" si="45"/>
        <v>0</v>
      </c>
      <c r="L204" s="13">
        <f t="shared" si="46"/>
        <v>0</v>
      </c>
      <c r="M204" s="13">
        <f t="shared" si="51"/>
        <v>0</v>
      </c>
      <c r="N204" s="13">
        <f t="shared" si="47"/>
        <v>0</v>
      </c>
      <c r="O204" s="13">
        <f t="shared" si="48"/>
        <v>0</v>
      </c>
      <c r="P204" s="13">
        <f t="shared" si="49"/>
        <v>0</v>
      </c>
      <c r="Q204" s="19"/>
    </row>
    <row r="205" spans="2:17" x14ac:dyDescent="0.25">
      <c r="B205">
        <v>2280</v>
      </c>
      <c r="C205" s="13">
        <v>0.66657836078003518</v>
      </c>
      <c r="D205" s="13">
        <f t="shared" si="50"/>
        <v>6.6657836078003518E-2</v>
      </c>
      <c r="E205" s="11">
        <f t="shared" si="39"/>
        <v>8.6842105263157884E-20</v>
      </c>
      <c r="F205" s="3">
        <f t="shared" si="40"/>
        <v>0.54276315789473684</v>
      </c>
      <c r="G205" s="18">
        <f t="shared" si="41"/>
        <v>7.6757508211034368E+17</v>
      </c>
      <c r="H205" s="18">
        <f t="shared" si="42"/>
        <v>0</v>
      </c>
      <c r="I205" s="18">
        <f t="shared" si="43"/>
        <v>0</v>
      </c>
      <c r="J205" s="18">
        <f t="shared" si="44"/>
        <v>0</v>
      </c>
      <c r="K205" s="18">
        <f t="shared" si="45"/>
        <v>0</v>
      </c>
      <c r="L205" s="13">
        <f t="shared" si="46"/>
        <v>0</v>
      </c>
      <c r="M205" s="13">
        <f t="shared" si="51"/>
        <v>0</v>
      </c>
      <c r="N205" s="13">
        <f t="shared" si="47"/>
        <v>0</v>
      </c>
      <c r="O205" s="13">
        <f t="shared" si="48"/>
        <v>0</v>
      </c>
      <c r="P205" s="13">
        <f t="shared" si="49"/>
        <v>0</v>
      </c>
      <c r="Q205" s="19"/>
    </row>
    <row r="206" spans="2:17" x14ac:dyDescent="0.25">
      <c r="B206">
        <v>2290</v>
      </c>
      <c r="C206" s="13">
        <v>0.6357271899667184</v>
      </c>
      <c r="D206" s="13">
        <f t="shared" si="50"/>
        <v>6.3572718996671843E-2</v>
      </c>
      <c r="E206" s="11">
        <f t="shared" si="39"/>
        <v>8.6462882096069865E-20</v>
      </c>
      <c r="F206" s="3">
        <f t="shared" si="40"/>
        <v>0.54039301310043664</v>
      </c>
      <c r="G206" s="18">
        <f t="shared" si="41"/>
        <v>7.3526023486049766E+17</v>
      </c>
      <c r="H206" s="18">
        <f t="shared" si="42"/>
        <v>0</v>
      </c>
      <c r="I206" s="18">
        <f t="shared" si="43"/>
        <v>0</v>
      </c>
      <c r="J206" s="18">
        <f t="shared" si="44"/>
        <v>0</v>
      </c>
      <c r="K206" s="18">
        <f t="shared" si="45"/>
        <v>0</v>
      </c>
      <c r="L206" s="13">
        <f t="shared" si="46"/>
        <v>0</v>
      </c>
      <c r="M206" s="13">
        <f t="shared" si="51"/>
        <v>0</v>
      </c>
      <c r="N206" s="13">
        <f t="shared" si="47"/>
        <v>0</v>
      </c>
      <c r="O206" s="13">
        <f t="shared" si="48"/>
        <v>0</v>
      </c>
      <c r="P206" s="13">
        <f t="shared" si="49"/>
        <v>0</v>
      </c>
      <c r="Q206" s="19"/>
    </row>
    <row r="207" spans="2:17" x14ac:dyDescent="0.25">
      <c r="B207">
        <v>2300</v>
      </c>
      <c r="C207" s="13">
        <v>0.59152192696302186</v>
      </c>
      <c r="D207" s="13">
        <f t="shared" si="50"/>
        <v>5.9152192696302189E-2</v>
      </c>
      <c r="E207" s="11">
        <f t="shared" si="39"/>
        <v>8.608695652173913E-20</v>
      </c>
      <c r="F207" s="3">
        <f t="shared" si="40"/>
        <v>0.53804347826086962</v>
      </c>
      <c r="G207" s="18">
        <f t="shared" si="41"/>
        <v>6.8712143031058099E+17</v>
      </c>
      <c r="H207" s="18">
        <f t="shared" si="42"/>
        <v>0</v>
      </c>
      <c r="I207" s="18">
        <f t="shared" si="43"/>
        <v>0</v>
      </c>
      <c r="J207" s="18">
        <f t="shared" si="44"/>
        <v>0</v>
      </c>
      <c r="K207" s="18">
        <f t="shared" si="45"/>
        <v>0</v>
      </c>
      <c r="L207" s="13">
        <f t="shared" si="46"/>
        <v>0</v>
      </c>
      <c r="M207" s="13">
        <f t="shared" si="51"/>
        <v>0</v>
      </c>
      <c r="N207" s="13">
        <f t="shared" si="47"/>
        <v>0</v>
      </c>
      <c r="O207" s="13">
        <f t="shared" si="48"/>
        <v>0</v>
      </c>
      <c r="P207" s="13">
        <f t="shared" si="49"/>
        <v>0</v>
      </c>
      <c r="Q207" s="19"/>
    </row>
    <row r="208" spans="2:17" x14ac:dyDescent="0.25">
      <c r="B208">
        <v>2310</v>
      </c>
      <c r="C208" s="13">
        <v>0.64226345496953974</v>
      </c>
      <c r="D208" s="13">
        <f t="shared" si="50"/>
        <v>6.4226345496953968E-2</v>
      </c>
      <c r="E208" s="11">
        <f t="shared" si="39"/>
        <v>8.5714285714285704E-20</v>
      </c>
      <c r="F208" s="3">
        <f t="shared" si="40"/>
        <v>0.5357142857142857</v>
      </c>
      <c r="G208" s="18">
        <f t="shared" si="41"/>
        <v>7.4930736413112973E+17</v>
      </c>
      <c r="H208" s="18">
        <f t="shared" si="42"/>
        <v>0</v>
      </c>
      <c r="I208" s="18">
        <f t="shared" si="43"/>
        <v>0</v>
      </c>
      <c r="J208" s="18">
        <f t="shared" si="44"/>
        <v>0</v>
      </c>
      <c r="K208" s="18">
        <f t="shared" si="45"/>
        <v>0</v>
      </c>
      <c r="L208" s="13">
        <f t="shared" si="46"/>
        <v>0</v>
      </c>
      <c r="M208" s="13">
        <f t="shared" si="51"/>
        <v>0</v>
      </c>
      <c r="N208" s="13">
        <f t="shared" si="47"/>
        <v>0</v>
      </c>
      <c r="O208" s="13">
        <f t="shared" si="48"/>
        <v>0</v>
      </c>
      <c r="P208" s="13">
        <f t="shared" si="49"/>
        <v>0</v>
      </c>
      <c r="Q208" s="19"/>
    </row>
    <row r="209" spans="2:17" x14ac:dyDescent="0.25">
      <c r="B209">
        <v>2320</v>
      </c>
      <c r="C209" s="13">
        <v>0.52321292978738254</v>
      </c>
      <c r="D209" s="13">
        <f t="shared" si="50"/>
        <v>5.2321292978738256E-2</v>
      </c>
      <c r="E209" s="11">
        <f t="shared" si="39"/>
        <v>8.5344827586206884E-20</v>
      </c>
      <c r="F209" s="3">
        <f t="shared" si="40"/>
        <v>0.53340517241379304</v>
      </c>
      <c r="G209" s="18">
        <f t="shared" si="41"/>
        <v>6.1305757429632717E+17</v>
      </c>
      <c r="H209" s="18">
        <f t="shared" si="42"/>
        <v>0</v>
      </c>
      <c r="I209" s="18">
        <f t="shared" si="43"/>
        <v>0</v>
      </c>
      <c r="J209" s="18">
        <f t="shared" si="44"/>
        <v>0</v>
      </c>
      <c r="K209" s="18">
        <f t="shared" si="45"/>
        <v>0</v>
      </c>
      <c r="L209" s="13">
        <f t="shared" si="46"/>
        <v>0</v>
      </c>
      <c r="M209" s="13">
        <f t="shared" si="51"/>
        <v>0</v>
      </c>
      <c r="N209" s="13">
        <f t="shared" si="47"/>
        <v>0</v>
      </c>
      <c r="O209" s="13">
        <f t="shared" si="48"/>
        <v>0</v>
      </c>
      <c r="P209" s="13">
        <f t="shared" si="49"/>
        <v>0</v>
      </c>
      <c r="Q209" s="19"/>
    </row>
    <row r="210" spans="2:17" x14ac:dyDescent="0.25">
      <c r="B210">
        <v>2330</v>
      </c>
      <c r="C210" s="13">
        <v>0.57141034233895605</v>
      </c>
      <c r="D210" s="13">
        <f t="shared" si="50"/>
        <v>5.7141034233895605E-2</v>
      </c>
      <c r="E210" s="11">
        <f t="shared" si="39"/>
        <v>8.4978540772532184E-20</v>
      </c>
      <c r="F210" s="3">
        <f t="shared" si="40"/>
        <v>0.5311158798283262</v>
      </c>
      <c r="G210" s="18">
        <f t="shared" si="41"/>
        <v>6.7241722103523622E+17</v>
      </c>
      <c r="H210" s="18">
        <f t="shared" si="42"/>
        <v>0</v>
      </c>
      <c r="I210" s="18">
        <f t="shared" si="43"/>
        <v>0</v>
      </c>
      <c r="J210" s="18">
        <f t="shared" si="44"/>
        <v>0</v>
      </c>
      <c r="K210" s="18">
        <f t="shared" si="45"/>
        <v>0</v>
      </c>
      <c r="L210" s="13">
        <f t="shared" si="46"/>
        <v>0</v>
      </c>
      <c r="M210" s="13">
        <f t="shared" si="51"/>
        <v>0</v>
      </c>
      <c r="N210" s="13">
        <f t="shared" si="47"/>
        <v>0</v>
      </c>
      <c r="O210" s="13">
        <f t="shared" si="48"/>
        <v>0</v>
      </c>
      <c r="P210" s="13">
        <f t="shared" si="49"/>
        <v>0</v>
      </c>
      <c r="Q210" s="19"/>
    </row>
    <row r="211" spans="2:17" x14ac:dyDescent="0.25">
      <c r="B211">
        <v>2340</v>
      </c>
      <c r="C211" s="13">
        <v>0.46091729641433893</v>
      </c>
      <c r="D211" s="13">
        <f t="shared" si="50"/>
        <v>4.609172964143389E-2</v>
      </c>
      <c r="E211" s="11">
        <f t="shared" si="39"/>
        <v>8.4615384615384609E-20</v>
      </c>
      <c r="F211" s="3">
        <f t="shared" si="40"/>
        <v>0.52884615384615385</v>
      </c>
      <c r="G211" s="18">
        <f t="shared" si="41"/>
        <v>5.4472044121694605E+17</v>
      </c>
      <c r="H211" s="18">
        <f t="shared" si="42"/>
        <v>0</v>
      </c>
      <c r="I211" s="18">
        <f t="shared" si="43"/>
        <v>0</v>
      </c>
      <c r="J211" s="18">
        <f t="shared" si="44"/>
        <v>0</v>
      </c>
      <c r="K211" s="18">
        <f t="shared" si="45"/>
        <v>0</v>
      </c>
      <c r="L211" s="13">
        <f t="shared" si="46"/>
        <v>0</v>
      </c>
      <c r="M211" s="13">
        <f t="shared" si="51"/>
        <v>0</v>
      </c>
      <c r="N211" s="13">
        <f t="shared" si="47"/>
        <v>0</v>
      </c>
      <c r="O211" s="13">
        <f t="shared" si="48"/>
        <v>0</v>
      </c>
      <c r="P211" s="13">
        <f t="shared" si="49"/>
        <v>0</v>
      </c>
      <c r="Q211" s="19"/>
    </row>
    <row r="212" spans="2:17" x14ac:dyDescent="0.25">
      <c r="B212">
        <v>2350</v>
      </c>
      <c r="C212" s="13">
        <v>0.41767738947259747</v>
      </c>
      <c r="D212" s="13">
        <f t="shared" si="50"/>
        <v>4.1767738947259749E-2</v>
      </c>
      <c r="E212" s="11">
        <f t="shared" si="39"/>
        <v>8.4255319148936166E-20</v>
      </c>
      <c r="F212" s="3">
        <f t="shared" si="40"/>
        <v>0.52659574468085102</v>
      </c>
      <c r="G212" s="18">
        <f t="shared" si="41"/>
        <v>4.9572821477808288E+17</v>
      </c>
      <c r="H212" s="18">
        <f t="shared" si="42"/>
        <v>0</v>
      </c>
      <c r="I212" s="18">
        <f t="shared" si="43"/>
        <v>0</v>
      </c>
      <c r="J212" s="18">
        <f t="shared" si="44"/>
        <v>0</v>
      </c>
      <c r="K212" s="18">
        <f t="shared" si="45"/>
        <v>0</v>
      </c>
      <c r="L212" s="13">
        <f t="shared" si="46"/>
        <v>0</v>
      </c>
      <c r="M212" s="13">
        <f t="shared" si="51"/>
        <v>0</v>
      </c>
      <c r="N212" s="13">
        <f t="shared" si="47"/>
        <v>0</v>
      </c>
      <c r="O212" s="13">
        <f t="shared" si="48"/>
        <v>0</v>
      </c>
      <c r="P212" s="13">
        <f t="shared" si="49"/>
        <v>0</v>
      </c>
      <c r="Q212" s="19"/>
    </row>
    <row r="213" spans="2:17" x14ac:dyDescent="0.25">
      <c r="B213">
        <v>2360</v>
      </c>
      <c r="C213" s="13">
        <v>0.50517283837959548</v>
      </c>
      <c r="D213" s="13">
        <f t="shared" si="50"/>
        <v>5.0517283837959545E-2</v>
      </c>
      <c r="E213" s="11">
        <f t="shared" si="39"/>
        <v>8.3898305084745755E-20</v>
      </c>
      <c r="F213" s="3">
        <f t="shared" si="40"/>
        <v>0.52436440677966101</v>
      </c>
      <c r="G213" s="18">
        <f t="shared" si="41"/>
        <v>6.0212520130093197E+17</v>
      </c>
      <c r="H213" s="18">
        <f t="shared" si="42"/>
        <v>0</v>
      </c>
      <c r="I213" s="18">
        <f t="shared" si="43"/>
        <v>0</v>
      </c>
      <c r="J213" s="18">
        <f t="shared" si="44"/>
        <v>0</v>
      </c>
      <c r="K213" s="18">
        <f t="shared" si="45"/>
        <v>0</v>
      </c>
      <c r="L213" s="13">
        <f t="shared" si="46"/>
        <v>0</v>
      </c>
      <c r="M213" s="13">
        <f t="shared" si="51"/>
        <v>0</v>
      </c>
      <c r="N213" s="13">
        <f t="shared" si="47"/>
        <v>0</v>
      </c>
      <c r="O213" s="13">
        <f t="shared" si="48"/>
        <v>0</v>
      </c>
      <c r="P213" s="13">
        <f t="shared" si="49"/>
        <v>0</v>
      </c>
      <c r="Q213" s="19"/>
    </row>
    <row r="214" spans="2:17" x14ac:dyDescent="0.25">
      <c r="B214">
        <v>2370</v>
      </c>
      <c r="C214" s="13">
        <v>0.3098893516799171</v>
      </c>
      <c r="D214" s="13">
        <f t="shared" si="50"/>
        <v>3.098893516799171E-2</v>
      </c>
      <c r="E214" s="11">
        <f t="shared" si="39"/>
        <v>8.3544303797468339E-20</v>
      </c>
      <c r="F214" s="3">
        <f t="shared" si="40"/>
        <v>0.52215189873417711</v>
      </c>
      <c r="G214" s="18">
        <f t="shared" si="41"/>
        <v>3.7092816337444627E+17</v>
      </c>
      <c r="H214" s="18">
        <f t="shared" si="42"/>
        <v>0</v>
      </c>
      <c r="I214" s="18">
        <f t="shared" si="43"/>
        <v>0</v>
      </c>
      <c r="J214" s="18">
        <f t="shared" si="44"/>
        <v>0</v>
      </c>
      <c r="K214" s="18">
        <f t="shared" si="45"/>
        <v>0</v>
      </c>
      <c r="L214" s="13">
        <f t="shared" si="46"/>
        <v>0</v>
      </c>
      <c r="M214" s="13">
        <f t="shared" si="51"/>
        <v>0</v>
      </c>
      <c r="N214" s="13">
        <f t="shared" si="47"/>
        <v>0</v>
      </c>
      <c r="O214" s="13">
        <f t="shared" si="48"/>
        <v>0</v>
      </c>
      <c r="P214" s="13">
        <f t="shared" si="49"/>
        <v>0</v>
      </c>
      <c r="Q214" s="19"/>
    </row>
    <row r="215" spans="2:17" x14ac:dyDescent="0.25">
      <c r="B215">
        <v>2380</v>
      </c>
      <c r="C215" s="13">
        <v>0.42789407446162292</v>
      </c>
      <c r="D215" s="13">
        <f t="shared" si="50"/>
        <v>4.2789407446162289E-2</v>
      </c>
      <c r="E215" s="11">
        <f t="shared" si="39"/>
        <v>8.3193277310924361E-20</v>
      </c>
      <c r="F215" s="3">
        <f t="shared" si="40"/>
        <v>0.51995798319327724</v>
      </c>
      <c r="G215" s="18">
        <f t="shared" si="41"/>
        <v>5.1433732182760736E+17</v>
      </c>
      <c r="H215" s="18">
        <f t="shared" si="42"/>
        <v>0</v>
      </c>
      <c r="I215" s="18">
        <f t="shared" si="43"/>
        <v>0</v>
      </c>
      <c r="J215" s="18">
        <f t="shared" si="44"/>
        <v>0</v>
      </c>
      <c r="K215" s="18">
        <f t="shared" si="45"/>
        <v>0</v>
      </c>
      <c r="L215" s="13">
        <f t="shared" si="46"/>
        <v>0</v>
      </c>
      <c r="M215" s="13">
        <f t="shared" si="51"/>
        <v>0</v>
      </c>
      <c r="N215" s="13">
        <f t="shared" si="47"/>
        <v>0</v>
      </c>
      <c r="O215" s="13">
        <f t="shared" si="48"/>
        <v>0</v>
      </c>
      <c r="P215" s="13">
        <f t="shared" si="49"/>
        <v>0</v>
      </c>
      <c r="Q215" s="19"/>
    </row>
    <row r="216" spans="2:17" x14ac:dyDescent="0.25">
      <c r="B216">
        <v>2390</v>
      </c>
      <c r="C216" s="13">
        <v>0.37316039690722796</v>
      </c>
      <c r="D216" s="13">
        <f t="shared" si="50"/>
        <v>3.7316039690722794E-2</v>
      </c>
      <c r="E216" s="11">
        <f t="shared" si="39"/>
        <v>8.284518828451882E-20</v>
      </c>
      <c r="F216" s="3">
        <f t="shared" si="40"/>
        <v>0.5177824267782426</v>
      </c>
      <c r="G216" s="18">
        <f t="shared" si="41"/>
        <v>4.5043098414559334E+17</v>
      </c>
      <c r="H216" s="18">
        <f t="shared" si="42"/>
        <v>0</v>
      </c>
      <c r="I216" s="18">
        <f t="shared" si="43"/>
        <v>0</v>
      </c>
      <c r="J216" s="18">
        <f t="shared" si="44"/>
        <v>0</v>
      </c>
      <c r="K216" s="18">
        <f t="shared" si="45"/>
        <v>0</v>
      </c>
      <c r="L216" s="13">
        <f t="shared" si="46"/>
        <v>0</v>
      </c>
      <c r="M216" s="13">
        <f t="shared" si="51"/>
        <v>0</v>
      </c>
      <c r="N216" s="13">
        <f t="shared" si="47"/>
        <v>0</v>
      </c>
      <c r="O216" s="13">
        <f t="shared" si="48"/>
        <v>0</v>
      </c>
      <c r="P216" s="13">
        <f t="shared" si="49"/>
        <v>0</v>
      </c>
      <c r="Q216" s="19"/>
    </row>
    <row r="217" spans="2:17" x14ac:dyDescent="0.25">
      <c r="B217">
        <v>2400</v>
      </c>
      <c r="C217" s="13">
        <v>0.44396323057625148</v>
      </c>
      <c r="D217" s="13">
        <f t="shared" si="50"/>
        <v>4.4396323057625149E-2</v>
      </c>
      <c r="E217" s="11">
        <f t="shared" si="39"/>
        <v>8.2499999999999982E-20</v>
      </c>
      <c r="F217" s="3">
        <f t="shared" si="40"/>
        <v>0.51562499999999989</v>
      </c>
      <c r="G217" s="18">
        <f t="shared" si="41"/>
        <v>5.3813724918333523E+17</v>
      </c>
      <c r="H217" s="18">
        <f t="shared" si="42"/>
        <v>0</v>
      </c>
      <c r="I217" s="18">
        <f t="shared" si="43"/>
        <v>0</v>
      </c>
      <c r="J217" s="18">
        <f t="shared" si="44"/>
        <v>0</v>
      </c>
      <c r="K217" s="18">
        <f t="shared" si="45"/>
        <v>0</v>
      </c>
      <c r="L217" s="13">
        <f t="shared" si="46"/>
        <v>0</v>
      </c>
      <c r="M217" s="13">
        <f t="shared" si="51"/>
        <v>0</v>
      </c>
      <c r="N217" s="13">
        <f t="shared" si="47"/>
        <v>0</v>
      </c>
      <c r="O217" s="13">
        <f t="shared" si="48"/>
        <v>0</v>
      </c>
      <c r="P217" s="13">
        <f t="shared" si="49"/>
        <v>0</v>
      </c>
      <c r="Q217" s="19"/>
    </row>
    <row r="218" spans="2:17" x14ac:dyDescent="0.25">
      <c r="B218">
        <v>2410</v>
      </c>
      <c r="C218" s="13">
        <v>0.34001650544676759</v>
      </c>
      <c r="D218" s="13">
        <f t="shared" si="50"/>
        <v>3.4001650544676756E-2</v>
      </c>
      <c r="E218" s="11">
        <f t="shared" si="39"/>
        <v>8.2157676348547709E-20</v>
      </c>
      <c r="F218" s="3">
        <f t="shared" si="40"/>
        <v>0.51348547717842319</v>
      </c>
      <c r="G218" s="18">
        <f t="shared" si="41"/>
        <v>4.1385847380136864E+17</v>
      </c>
      <c r="H218" s="18">
        <f t="shared" si="42"/>
        <v>0</v>
      </c>
      <c r="I218" s="18">
        <f t="shared" si="43"/>
        <v>0</v>
      </c>
      <c r="J218" s="18">
        <f t="shared" si="44"/>
        <v>0</v>
      </c>
      <c r="K218" s="18">
        <f t="shared" si="45"/>
        <v>0</v>
      </c>
      <c r="L218" s="13">
        <f t="shared" si="46"/>
        <v>0</v>
      </c>
      <c r="M218" s="13">
        <f t="shared" si="51"/>
        <v>0</v>
      </c>
      <c r="N218" s="13">
        <f t="shared" si="47"/>
        <v>0</v>
      </c>
      <c r="O218" s="13">
        <f t="shared" si="48"/>
        <v>0</v>
      </c>
      <c r="P218" s="13">
        <f t="shared" si="49"/>
        <v>0</v>
      </c>
      <c r="Q218" s="19"/>
    </row>
    <row r="219" spans="2:17" x14ac:dyDescent="0.25">
      <c r="B219">
        <v>2420</v>
      </c>
      <c r="C219" s="13">
        <v>0.26738351757695417</v>
      </c>
      <c r="D219" s="13">
        <f t="shared" si="50"/>
        <v>2.6738351757695417E-2</v>
      </c>
      <c r="E219" s="11">
        <f t="shared" si="39"/>
        <v>8.1818181818181807E-20</v>
      </c>
      <c r="F219" s="3">
        <f t="shared" si="40"/>
        <v>0.51136363636363635</v>
      </c>
      <c r="G219" s="18">
        <f t="shared" si="41"/>
        <v>3.2680207703849958E+17</v>
      </c>
      <c r="H219" s="18">
        <f t="shared" si="42"/>
        <v>0</v>
      </c>
      <c r="I219" s="18">
        <f t="shared" si="43"/>
        <v>0</v>
      </c>
      <c r="J219" s="18">
        <f t="shared" si="44"/>
        <v>0</v>
      </c>
      <c r="K219" s="18">
        <f t="shared" si="45"/>
        <v>0</v>
      </c>
      <c r="L219" s="13">
        <f t="shared" si="46"/>
        <v>0</v>
      </c>
      <c r="M219" s="13">
        <f t="shared" si="51"/>
        <v>0</v>
      </c>
      <c r="N219" s="13">
        <f t="shared" si="47"/>
        <v>0</v>
      </c>
      <c r="O219" s="13">
        <f t="shared" si="48"/>
        <v>0</v>
      </c>
      <c r="P219" s="13">
        <f t="shared" si="49"/>
        <v>0</v>
      </c>
      <c r="Q219" s="19"/>
    </row>
    <row r="220" spans="2:17" x14ac:dyDescent="0.25">
      <c r="B220">
        <v>2430</v>
      </c>
      <c r="C220" s="13">
        <v>0.45350617748037064</v>
      </c>
      <c r="D220" s="13">
        <f t="shared" si="50"/>
        <v>4.5350617748037066E-2</v>
      </c>
      <c r="E220" s="11">
        <f t="shared" si="39"/>
        <v>8.1481481481481476E-20</v>
      </c>
      <c r="F220" s="3">
        <f t="shared" si="40"/>
        <v>0.5092592592592593</v>
      </c>
      <c r="G220" s="18">
        <f t="shared" si="41"/>
        <v>5.5657576327136403E+17</v>
      </c>
      <c r="H220" s="18">
        <f t="shared" si="42"/>
        <v>0</v>
      </c>
      <c r="I220" s="18">
        <f t="shared" si="43"/>
        <v>0</v>
      </c>
      <c r="J220" s="18">
        <f t="shared" si="44"/>
        <v>0</v>
      </c>
      <c r="K220" s="18">
        <f t="shared" si="45"/>
        <v>0</v>
      </c>
      <c r="L220" s="13">
        <f t="shared" si="46"/>
        <v>0</v>
      </c>
      <c r="M220" s="13">
        <f t="shared" si="51"/>
        <v>0</v>
      </c>
      <c r="N220" s="13">
        <f t="shared" si="47"/>
        <v>0</v>
      </c>
      <c r="O220" s="13">
        <f t="shared" si="48"/>
        <v>0</v>
      </c>
      <c r="P220" s="13">
        <f t="shared" si="49"/>
        <v>0</v>
      </c>
      <c r="Q220" s="19"/>
    </row>
    <row r="221" spans="2:17" x14ac:dyDescent="0.25">
      <c r="B221">
        <v>2440</v>
      </c>
      <c r="C221" s="13">
        <v>0.43490296170310988</v>
      </c>
      <c r="D221" s="13">
        <f t="shared" si="50"/>
        <v>4.3490296170310985E-2</v>
      </c>
      <c r="E221" s="11">
        <f t="shared" si="39"/>
        <v>8.1147540983606545E-20</v>
      </c>
      <c r="F221" s="3">
        <f t="shared" si="40"/>
        <v>0.50717213114754089</v>
      </c>
      <c r="G221" s="18">
        <f t="shared" si="41"/>
        <v>5.3594102351292333E+17</v>
      </c>
      <c r="H221" s="18">
        <f t="shared" si="42"/>
        <v>0</v>
      </c>
      <c r="I221" s="18">
        <f t="shared" si="43"/>
        <v>0</v>
      </c>
      <c r="J221" s="18">
        <f t="shared" si="44"/>
        <v>0</v>
      </c>
      <c r="K221" s="18">
        <f t="shared" si="45"/>
        <v>0</v>
      </c>
      <c r="L221" s="13">
        <f t="shared" si="46"/>
        <v>0</v>
      </c>
      <c r="M221" s="13">
        <f t="shared" si="51"/>
        <v>0</v>
      </c>
      <c r="N221" s="13">
        <f t="shared" si="47"/>
        <v>0</v>
      </c>
      <c r="O221" s="13">
        <f t="shared" si="48"/>
        <v>0</v>
      </c>
      <c r="P221" s="13">
        <f t="shared" si="49"/>
        <v>0</v>
      </c>
      <c r="Q221" s="19"/>
    </row>
    <row r="222" spans="2:17" x14ac:dyDescent="0.25">
      <c r="B222">
        <v>2450</v>
      </c>
      <c r="C222" s="13">
        <v>0.13686938915907948</v>
      </c>
      <c r="D222" s="13">
        <f t="shared" si="50"/>
        <v>1.3686938915907948E-2</v>
      </c>
      <c r="E222" s="11">
        <f t="shared" si="39"/>
        <v>8.0816326530612234E-20</v>
      </c>
      <c r="F222" s="3">
        <f t="shared" si="40"/>
        <v>0.50510204081632648</v>
      </c>
      <c r="G222" s="18">
        <f t="shared" si="41"/>
        <v>1.6935858759583069E+17</v>
      </c>
      <c r="H222" s="18">
        <f t="shared" si="42"/>
        <v>0</v>
      </c>
      <c r="I222" s="18">
        <f t="shared" si="43"/>
        <v>0</v>
      </c>
      <c r="J222" s="18">
        <f t="shared" si="44"/>
        <v>0</v>
      </c>
      <c r="K222" s="18">
        <f t="shared" si="45"/>
        <v>0</v>
      </c>
      <c r="L222" s="13">
        <f t="shared" si="46"/>
        <v>0</v>
      </c>
      <c r="M222" s="13">
        <f t="shared" si="51"/>
        <v>0</v>
      </c>
      <c r="N222" s="13">
        <f t="shared" si="47"/>
        <v>0</v>
      </c>
      <c r="O222" s="13">
        <f t="shared" si="48"/>
        <v>0</v>
      </c>
      <c r="P222" s="13">
        <f t="shared" si="49"/>
        <v>0</v>
      </c>
      <c r="Q222" s="19"/>
    </row>
    <row r="223" spans="2:17" x14ac:dyDescent="0.25">
      <c r="B223">
        <v>2460</v>
      </c>
      <c r="C223" s="13">
        <v>0.33549139890635277</v>
      </c>
      <c r="D223" s="13">
        <f t="shared" si="50"/>
        <v>3.3549139890635279E-2</v>
      </c>
      <c r="E223" s="11">
        <f t="shared" si="39"/>
        <v>8.0487804878048772E-20</v>
      </c>
      <c r="F223" s="3">
        <f t="shared" si="40"/>
        <v>0.50304878048780488</v>
      </c>
      <c r="G223" s="18">
        <f t="shared" si="41"/>
        <v>4.1682264712607475E+17</v>
      </c>
      <c r="H223" s="18">
        <f t="shared" si="42"/>
        <v>0</v>
      </c>
      <c r="I223" s="18">
        <f t="shared" si="43"/>
        <v>0</v>
      </c>
      <c r="J223" s="18">
        <f t="shared" si="44"/>
        <v>0</v>
      </c>
      <c r="K223" s="18">
        <f t="shared" si="45"/>
        <v>0</v>
      </c>
      <c r="L223" s="13">
        <f t="shared" si="46"/>
        <v>0</v>
      </c>
      <c r="M223" s="13">
        <f t="shared" si="51"/>
        <v>0</v>
      </c>
      <c r="N223" s="13">
        <f t="shared" si="47"/>
        <v>0</v>
      </c>
      <c r="O223" s="13">
        <f t="shared" si="48"/>
        <v>0</v>
      </c>
      <c r="P223" s="13">
        <f t="shared" si="49"/>
        <v>0</v>
      </c>
      <c r="Q223" s="19"/>
    </row>
    <row r="224" spans="2:17" x14ac:dyDescent="0.25">
      <c r="B224">
        <v>2470</v>
      </c>
      <c r="C224" s="13">
        <v>0.16820323800337389</v>
      </c>
      <c r="D224" s="13">
        <f t="shared" si="50"/>
        <v>1.6820323800337388E-2</v>
      </c>
      <c r="E224" s="11">
        <f t="shared" si="39"/>
        <v>8.0161943319838047E-20</v>
      </c>
      <c r="F224" s="3">
        <f t="shared" si="40"/>
        <v>0.50101214574898778</v>
      </c>
      <c r="G224" s="18">
        <f t="shared" si="41"/>
        <v>2.098292918526937E+17</v>
      </c>
      <c r="H224" s="18">
        <f t="shared" si="42"/>
        <v>0</v>
      </c>
      <c r="I224" s="18">
        <f t="shared" si="43"/>
        <v>0</v>
      </c>
      <c r="J224" s="18">
        <f t="shared" si="44"/>
        <v>0</v>
      </c>
      <c r="K224" s="18">
        <f t="shared" si="45"/>
        <v>0</v>
      </c>
      <c r="L224" s="13">
        <f t="shared" si="46"/>
        <v>0</v>
      </c>
      <c r="M224" s="13">
        <f t="shared" si="51"/>
        <v>0</v>
      </c>
      <c r="N224" s="13">
        <f t="shared" si="47"/>
        <v>0</v>
      </c>
      <c r="O224" s="13">
        <f t="shared" si="48"/>
        <v>0</v>
      </c>
      <c r="P224" s="13">
        <f t="shared" si="49"/>
        <v>0</v>
      </c>
      <c r="Q224" s="19"/>
    </row>
    <row r="225" spans="2:17" x14ac:dyDescent="0.25">
      <c r="B225">
        <v>2480</v>
      </c>
      <c r="C225" s="13">
        <v>8.0843542292588305E-2</v>
      </c>
      <c r="D225" s="13">
        <f t="shared" si="50"/>
        <v>8.0843542292588309E-3</v>
      </c>
      <c r="E225" s="11">
        <f t="shared" si="39"/>
        <v>7.9838709677419349E-20</v>
      </c>
      <c r="F225" s="3">
        <f t="shared" si="40"/>
        <v>0.49899193548387094</v>
      </c>
      <c r="G225" s="18">
        <f t="shared" si="41"/>
        <v>1.0125857822506011E+17</v>
      </c>
      <c r="H225" s="18">
        <f t="shared" si="42"/>
        <v>0</v>
      </c>
      <c r="I225" s="18">
        <f t="shared" si="43"/>
        <v>0</v>
      </c>
      <c r="J225" s="18">
        <f t="shared" si="44"/>
        <v>0</v>
      </c>
      <c r="K225" s="18">
        <f t="shared" si="45"/>
        <v>0</v>
      </c>
      <c r="L225" s="13">
        <f t="shared" si="46"/>
        <v>0</v>
      </c>
      <c r="M225" s="13">
        <f t="shared" si="51"/>
        <v>0</v>
      </c>
      <c r="N225" s="13">
        <f t="shared" si="47"/>
        <v>0</v>
      </c>
      <c r="O225" s="13">
        <f t="shared" si="48"/>
        <v>0</v>
      </c>
      <c r="P225" s="13">
        <f t="shared" si="49"/>
        <v>0</v>
      </c>
      <c r="Q225" s="19"/>
    </row>
    <row r="226" spans="2:17" x14ac:dyDescent="0.25">
      <c r="B226">
        <v>2490</v>
      </c>
      <c r="C226" s="13">
        <v>3.5308903545241035E-2</v>
      </c>
      <c r="D226" s="13">
        <f t="shared" si="50"/>
        <v>3.5308903545241037E-3</v>
      </c>
      <c r="E226" s="11">
        <f t="shared" si="39"/>
        <v>7.9518072289156608E-20</v>
      </c>
      <c r="F226" s="3">
        <f t="shared" si="40"/>
        <v>0.49698795180722882</v>
      </c>
      <c r="G226" s="18">
        <f t="shared" si="41"/>
        <v>4.4403621125075856E+16</v>
      </c>
      <c r="H226" s="18">
        <f t="shared" si="42"/>
        <v>0</v>
      </c>
      <c r="I226" s="18">
        <f t="shared" si="43"/>
        <v>0</v>
      </c>
      <c r="J226" s="18">
        <f t="shared" si="44"/>
        <v>0</v>
      </c>
      <c r="K226" s="18">
        <f t="shared" si="45"/>
        <v>0</v>
      </c>
      <c r="L226" s="13">
        <f t="shared" si="46"/>
        <v>0</v>
      </c>
      <c r="M226" s="13">
        <f t="shared" si="51"/>
        <v>0</v>
      </c>
      <c r="N226" s="13">
        <f t="shared" si="47"/>
        <v>0</v>
      </c>
      <c r="O226" s="13">
        <f t="shared" si="48"/>
        <v>0</v>
      </c>
      <c r="P226" s="13">
        <f t="shared" si="49"/>
        <v>0</v>
      </c>
      <c r="Q226" s="19"/>
    </row>
    <row r="227" spans="2:17" x14ac:dyDescent="0.25">
      <c r="B227">
        <v>2500</v>
      </c>
      <c r="C227" s="13">
        <v>7.1036128050662631E-2</v>
      </c>
      <c r="D227" s="13">
        <f t="shared" si="50"/>
        <v>7.1036128050662633E-3</v>
      </c>
      <c r="E227" s="11">
        <f t="shared" si="39"/>
        <v>7.9199999999999993E-20</v>
      </c>
      <c r="F227" s="3">
        <f t="shared" si="40"/>
        <v>0.495</v>
      </c>
      <c r="G227" s="18">
        <f t="shared" si="41"/>
        <v>8.9692080872048784E+16</v>
      </c>
      <c r="H227" s="18">
        <f t="shared" si="42"/>
        <v>0</v>
      </c>
      <c r="I227" s="18">
        <f t="shared" si="43"/>
        <v>0</v>
      </c>
      <c r="J227" s="18">
        <f t="shared" si="44"/>
        <v>0</v>
      </c>
      <c r="K227" s="18">
        <f t="shared" si="45"/>
        <v>0</v>
      </c>
      <c r="L227" s="13">
        <f t="shared" si="46"/>
        <v>0</v>
      </c>
      <c r="M227" s="13">
        <f t="shared" si="51"/>
        <v>0</v>
      </c>
      <c r="N227" s="13">
        <f t="shared" si="47"/>
        <v>0</v>
      </c>
      <c r="O227" s="13">
        <f t="shared" si="48"/>
        <v>0</v>
      </c>
      <c r="P227" s="13">
        <f t="shared" si="49"/>
        <v>0</v>
      </c>
      <c r="Q227" s="19"/>
    </row>
    <row r="228" spans="2:17" x14ac:dyDescent="0.25">
      <c r="B228">
        <v>2510</v>
      </c>
      <c r="C228" s="13">
        <v>2.2286652501158462E-2</v>
      </c>
      <c r="D228" s="13">
        <f t="shared" si="50"/>
        <v>2.2286652501158463E-3</v>
      </c>
      <c r="E228" s="11">
        <f t="shared" si="39"/>
        <v>7.8884462151394419E-20</v>
      </c>
      <c r="F228" s="3">
        <f t="shared" si="40"/>
        <v>0.49302788844621515</v>
      </c>
      <c r="G228" s="18">
        <f t="shared" si="41"/>
        <v>2.8252271605003912E+16</v>
      </c>
      <c r="H228" s="18">
        <f t="shared" si="42"/>
        <v>0</v>
      </c>
      <c r="I228" s="18">
        <f t="shared" si="43"/>
        <v>0</v>
      </c>
      <c r="J228" s="18">
        <f t="shared" si="44"/>
        <v>0</v>
      </c>
      <c r="K228" s="18">
        <f t="shared" si="45"/>
        <v>0</v>
      </c>
      <c r="L228" s="13">
        <f t="shared" si="46"/>
        <v>0</v>
      </c>
      <c r="M228" s="13">
        <f t="shared" si="51"/>
        <v>0</v>
      </c>
      <c r="N228" s="13">
        <f t="shared" si="47"/>
        <v>0</v>
      </c>
      <c r="O228" s="13">
        <f t="shared" si="48"/>
        <v>0</v>
      </c>
      <c r="P228" s="13">
        <f t="shared" si="49"/>
        <v>0</v>
      </c>
      <c r="Q228" s="19"/>
    </row>
    <row r="229" spans="2:17" x14ac:dyDescent="0.25">
      <c r="B229">
        <v>2520</v>
      </c>
      <c r="C229" s="13">
        <v>3.7260732833006615E-3</v>
      </c>
      <c r="D229" s="13">
        <f t="shared" si="50"/>
        <v>3.7260732833006616E-4</v>
      </c>
      <c r="E229" s="11">
        <f t="shared" si="39"/>
        <v>7.8571428571428563E-20</v>
      </c>
      <c r="F229" s="3">
        <f t="shared" si="40"/>
        <v>0.49107142857142855</v>
      </c>
      <c r="G229" s="18">
        <f t="shared" si="41"/>
        <v>4742275087837206</v>
      </c>
      <c r="H229" s="18">
        <f t="shared" si="42"/>
        <v>0</v>
      </c>
      <c r="I229" s="18">
        <f t="shared" si="43"/>
        <v>0</v>
      </c>
      <c r="J229" s="18">
        <f t="shared" si="44"/>
        <v>0</v>
      </c>
      <c r="K229" s="18">
        <f t="shared" si="45"/>
        <v>0</v>
      </c>
      <c r="L229" s="13">
        <f t="shared" si="46"/>
        <v>0</v>
      </c>
      <c r="M229" s="13">
        <f t="shared" si="51"/>
        <v>0</v>
      </c>
      <c r="N229" s="13">
        <f t="shared" si="47"/>
        <v>0</v>
      </c>
      <c r="O229" s="13">
        <f t="shared" si="48"/>
        <v>0</v>
      </c>
      <c r="P229" s="13">
        <f t="shared" si="49"/>
        <v>0</v>
      </c>
      <c r="Q229" s="19"/>
    </row>
    <row r="230" spans="2:17" x14ac:dyDescent="0.25">
      <c r="B230">
        <v>2530</v>
      </c>
      <c r="C230" s="13">
        <v>6.3947800049910659E-6</v>
      </c>
      <c r="D230" s="13">
        <f t="shared" si="50"/>
        <v>6.3947800049910654E-7</v>
      </c>
      <c r="E230" s="11">
        <f t="shared" si="39"/>
        <v>7.8260869565217372E-20</v>
      </c>
      <c r="F230" s="3">
        <f t="shared" si="40"/>
        <v>0.48913043478260859</v>
      </c>
      <c r="G230" s="18">
        <f t="shared" si="41"/>
        <v>8171107784155.252</v>
      </c>
      <c r="H230" s="18">
        <f t="shared" si="42"/>
        <v>0</v>
      </c>
      <c r="I230" s="18">
        <f t="shared" si="43"/>
        <v>0</v>
      </c>
      <c r="J230" s="18">
        <f t="shared" si="44"/>
        <v>0</v>
      </c>
      <c r="K230" s="18">
        <f t="shared" si="45"/>
        <v>0</v>
      </c>
      <c r="L230" s="13">
        <f t="shared" si="46"/>
        <v>0</v>
      </c>
      <c r="M230" s="13">
        <f t="shared" si="51"/>
        <v>0</v>
      </c>
      <c r="N230" s="13">
        <f t="shared" si="47"/>
        <v>0</v>
      </c>
      <c r="O230" s="13">
        <f t="shared" si="48"/>
        <v>0</v>
      </c>
      <c r="P230" s="13">
        <f t="shared" si="49"/>
        <v>0</v>
      </c>
      <c r="Q230" s="19"/>
    </row>
    <row r="231" spans="2:17" x14ac:dyDescent="0.25">
      <c r="B231">
        <v>2540</v>
      </c>
      <c r="C231" s="13">
        <v>3.7926426284063191E-6</v>
      </c>
      <c r="D231" s="13">
        <f t="shared" si="50"/>
        <v>3.7926426284063189E-7</v>
      </c>
      <c r="E231" s="11">
        <f t="shared" si="39"/>
        <v>7.7952755905511795E-20</v>
      </c>
      <c r="F231" s="3">
        <f t="shared" si="40"/>
        <v>0.48720472440944873</v>
      </c>
      <c r="G231" s="18">
        <f t="shared" si="41"/>
        <v>4865309230379.8242</v>
      </c>
      <c r="H231" s="18">
        <f t="shared" si="42"/>
        <v>0</v>
      </c>
      <c r="I231" s="18">
        <f t="shared" si="43"/>
        <v>0</v>
      </c>
      <c r="J231" s="18">
        <f t="shared" si="44"/>
        <v>0</v>
      </c>
      <c r="K231" s="18">
        <f t="shared" si="45"/>
        <v>0</v>
      </c>
      <c r="L231" s="13">
        <f t="shared" si="46"/>
        <v>0</v>
      </c>
      <c r="M231" s="13">
        <f t="shared" si="51"/>
        <v>0</v>
      </c>
      <c r="N231" s="13">
        <f t="shared" si="47"/>
        <v>0</v>
      </c>
      <c r="O231" s="13">
        <f t="shared" si="48"/>
        <v>0</v>
      </c>
      <c r="P231" s="13">
        <f t="shared" si="49"/>
        <v>0</v>
      </c>
      <c r="Q231" s="19"/>
    </row>
    <row r="232" spans="2:17" x14ac:dyDescent="0.25">
      <c r="B232">
        <v>2550</v>
      </c>
      <c r="C232" s="13">
        <v>2.8379457063019179E-12</v>
      </c>
      <c r="D232" s="13">
        <f t="shared" si="50"/>
        <v>2.8379457063019179E-13</v>
      </c>
      <c r="E232" s="11">
        <f t="shared" si="39"/>
        <v>7.7647058823529403E-20</v>
      </c>
      <c r="F232" s="3">
        <f t="shared" si="40"/>
        <v>0.48529411764705882</v>
      </c>
      <c r="G232" s="18">
        <f t="shared" si="41"/>
        <v>3654930.0762979249</v>
      </c>
      <c r="H232" s="18">
        <f t="shared" si="42"/>
        <v>0</v>
      </c>
      <c r="I232" s="18">
        <f t="shared" si="43"/>
        <v>0</v>
      </c>
      <c r="J232" s="18">
        <f t="shared" si="44"/>
        <v>0</v>
      </c>
      <c r="K232" s="18">
        <f t="shared" si="45"/>
        <v>0</v>
      </c>
      <c r="L232" s="13">
        <f t="shared" si="46"/>
        <v>0</v>
      </c>
      <c r="M232" s="13">
        <f t="shared" si="51"/>
        <v>0</v>
      </c>
      <c r="N232" s="13">
        <f t="shared" si="47"/>
        <v>0</v>
      </c>
      <c r="O232" s="13">
        <f t="shared" si="48"/>
        <v>0</v>
      </c>
      <c r="P232" s="13">
        <f t="shared" si="49"/>
        <v>0</v>
      </c>
      <c r="Q232" s="19"/>
    </row>
    <row r="233" spans="2:17" x14ac:dyDescent="0.25">
      <c r="B233">
        <v>2560</v>
      </c>
      <c r="C233" s="13">
        <v>3.1193067751925981E-10</v>
      </c>
      <c r="D233" s="13">
        <f t="shared" si="50"/>
        <v>3.119306775192598E-11</v>
      </c>
      <c r="E233" s="11">
        <f t="shared" si="39"/>
        <v>7.7343749999999998E-20</v>
      </c>
      <c r="F233" s="3">
        <f t="shared" si="40"/>
        <v>0.4833984375</v>
      </c>
      <c r="G233" s="18">
        <f t="shared" si="41"/>
        <v>403304310.32793188</v>
      </c>
      <c r="H233" s="18">
        <f t="shared" si="42"/>
        <v>0</v>
      </c>
      <c r="I233" s="18">
        <f t="shared" si="43"/>
        <v>0</v>
      </c>
      <c r="J233" s="18">
        <f t="shared" si="44"/>
        <v>0</v>
      </c>
      <c r="K233" s="18">
        <f t="shared" si="45"/>
        <v>0</v>
      </c>
      <c r="L233" s="13">
        <f t="shared" si="46"/>
        <v>0</v>
      </c>
      <c r="M233" s="13">
        <f t="shared" si="51"/>
        <v>0</v>
      </c>
      <c r="N233" s="13">
        <f t="shared" si="47"/>
        <v>0</v>
      </c>
      <c r="O233" s="13">
        <f t="shared" si="48"/>
        <v>0</v>
      </c>
      <c r="P233" s="13">
        <f t="shared" si="49"/>
        <v>0</v>
      </c>
      <c r="Q233" s="19"/>
    </row>
    <row r="234" spans="2:17" x14ac:dyDescent="0.25">
      <c r="B234">
        <v>2570</v>
      </c>
      <c r="C234" s="13">
        <v>1.5343127909699762E-17</v>
      </c>
      <c r="D234" s="13">
        <f t="shared" si="50"/>
        <v>1.5343127909699762E-18</v>
      </c>
      <c r="E234" s="11">
        <f t="shared" si="39"/>
        <v>7.7042801556420227E-20</v>
      </c>
      <c r="F234" s="3">
        <f t="shared" si="40"/>
        <v>0.48151750972762647</v>
      </c>
      <c r="G234" s="18">
        <f t="shared" si="41"/>
        <v>19.915070064610298</v>
      </c>
      <c r="H234" s="18">
        <f t="shared" si="42"/>
        <v>0</v>
      </c>
      <c r="I234" s="18">
        <f t="shared" si="43"/>
        <v>0</v>
      </c>
      <c r="J234" s="18">
        <f t="shared" si="44"/>
        <v>0</v>
      </c>
      <c r="K234" s="18">
        <f t="shared" si="45"/>
        <v>0</v>
      </c>
      <c r="L234" s="13">
        <f t="shared" si="46"/>
        <v>0</v>
      </c>
      <c r="M234" s="13">
        <f t="shared" si="51"/>
        <v>0</v>
      </c>
      <c r="N234" s="13">
        <f t="shared" si="47"/>
        <v>0</v>
      </c>
      <c r="O234" s="13">
        <f t="shared" si="48"/>
        <v>0</v>
      </c>
      <c r="P234" s="13">
        <f t="shared" si="49"/>
        <v>0</v>
      </c>
      <c r="Q234" s="19"/>
    </row>
    <row r="235" spans="2:17" x14ac:dyDescent="0.25">
      <c r="B235">
        <v>2580</v>
      </c>
      <c r="C235" s="13">
        <v>3.8427204741202428E-21</v>
      </c>
      <c r="D235" s="13">
        <f t="shared" si="50"/>
        <v>3.8427204741202427E-22</v>
      </c>
      <c r="E235" s="11">
        <f t="shared" si="39"/>
        <v>7.6744186046511618E-20</v>
      </c>
      <c r="F235" s="3">
        <f t="shared" si="40"/>
        <v>0.47965116279069764</v>
      </c>
      <c r="G235" s="18">
        <f t="shared" si="41"/>
        <v>5.0071812238536503E-3</v>
      </c>
      <c r="H235" s="18">
        <f t="shared" si="42"/>
        <v>0</v>
      </c>
      <c r="I235" s="18">
        <f t="shared" si="43"/>
        <v>0</v>
      </c>
      <c r="J235" s="18">
        <f t="shared" si="44"/>
        <v>0</v>
      </c>
      <c r="K235" s="18">
        <f t="shared" si="45"/>
        <v>0</v>
      </c>
      <c r="L235" s="13">
        <f t="shared" si="46"/>
        <v>0</v>
      </c>
      <c r="M235" s="13">
        <f t="shared" si="51"/>
        <v>0</v>
      </c>
      <c r="N235" s="13">
        <f t="shared" si="47"/>
        <v>0</v>
      </c>
      <c r="O235" s="13">
        <f t="shared" si="48"/>
        <v>0</v>
      </c>
      <c r="P235" s="13">
        <f t="shared" si="49"/>
        <v>0</v>
      </c>
      <c r="Q235" s="19"/>
    </row>
    <row r="236" spans="2:17" x14ac:dyDescent="0.25">
      <c r="B236">
        <v>2590</v>
      </c>
      <c r="C236" s="13">
        <v>5.509870281532174E-30</v>
      </c>
      <c r="D236" s="13">
        <f t="shared" si="50"/>
        <v>5.5098702815321737E-31</v>
      </c>
      <c r="E236" s="11">
        <f t="shared" si="39"/>
        <v>7.6447876447876444E-20</v>
      </c>
      <c r="F236" s="3">
        <f t="shared" si="40"/>
        <v>0.47779922779922779</v>
      </c>
      <c r="G236" s="18">
        <f t="shared" si="41"/>
        <v>7.2073555702870354E-12</v>
      </c>
      <c r="H236" s="18">
        <f t="shared" si="42"/>
        <v>0</v>
      </c>
      <c r="I236" s="18">
        <f t="shared" si="43"/>
        <v>0</v>
      </c>
      <c r="J236" s="18">
        <f t="shared" si="44"/>
        <v>0</v>
      </c>
      <c r="K236" s="18">
        <f t="shared" si="45"/>
        <v>0</v>
      </c>
      <c r="L236" s="13">
        <f t="shared" si="46"/>
        <v>0</v>
      </c>
      <c r="M236" s="13">
        <f t="shared" si="51"/>
        <v>0</v>
      </c>
      <c r="N236" s="13">
        <f t="shared" si="47"/>
        <v>0</v>
      </c>
      <c r="O236" s="13">
        <f t="shared" si="48"/>
        <v>0</v>
      </c>
      <c r="P236" s="13">
        <f t="shared" si="49"/>
        <v>0</v>
      </c>
      <c r="Q236" s="19"/>
    </row>
    <row r="237" spans="2:17" x14ac:dyDescent="0.25">
      <c r="B237">
        <v>2600</v>
      </c>
      <c r="C237" s="13">
        <v>4.5162574431802046E-27</v>
      </c>
      <c r="D237" s="13">
        <f t="shared" si="50"/>
        <v>4.5162574431802048E-28</v>
      </c>
      <c r="E237" s="11">
        <f t="shared" si="39"/>
        <v>7.6153846153846151E-20</v>
      </c>
      <c r="F237" s="3">
        <f t="shared" si="40"/>
        <v>0.47596153846153849</v>
      </c>
      <c r="G237" s="18">
        <f t="shared" si="41"/>
        <v>5.9304390668022892E-9</v>
      </c>
      <c r="H237" s="18">
        <f t="shared" si="42"/>
        <v>0</v>
      </c>
      <c r="I237" s="18">
        <f t="shared" si="43"/>
        <v>0</v>
      </c>
      <c r="J237" s="18">
        <f t="shared" si="44"/>
        <v>0</v>
      </c>
      <c r="K237" s="18">
        <f t="shared" si="45"/>
        <v>0</v>
      </c>
      <c r="L237" s="13">
        <f t="shared" si="46"/>
        <v>0</v>
      </c>
      <c r="M237" s="13">
        <f t="shared" si="51"/>
        <v>0</v>
      </c>
      <c r="N237" s="13">
        <f t="shared" si="47"/>
        <v>0</v>
      </c>
      <c r="O237" s="13">
        <f t="shared" si="48"/>
        <v>0</v>
      </c>
      <c r="P237" s="13">
        <f t="shared" si="49"/>
        <v>0</v>
      </c>
      <c r="Q237" s="19"/>
    </row>
    <row r="238" spans="2:17" x14ac:dyDescent="0.25">
      <c r="B238">
        <v>2610</v>
      </c>
      <c r="C238" s="13">
        <v>5.9778668557341838E-33</v>
      </c>
      <c r="D238" s="13">
        <f t="shared" si="50"/>
        <v>5.9778668557341839E-34</v>
      </c>
      <c r="E238" s="11">
        <f t="shared" si="39"/>
        <v>7.5862068965517244E-20</v>
      </c>
      <c r="F238" s="3">
        <f t="shared" si="40"/>
        <v>0.47413793103448282</v>
      </c>
      <c r="G238" s="18">
        <f t="shared" si="41"/>
        <v>7.8799154007405145E-15</v>
      </c>
      <c r="H238" s="18">
        <f t="shared" si="42"/>
        <v>0</v>
      </c>
      <c r="I238" s="18">
        <f t="shared" si="43"/>
        <v>0</v>
      </c>
      <c r="J238" s="18">
        <f t="shared" si="44"/>
        <v>0</v>
      </c>
      <c r="K238" s="18">
        <f t="shared" si="45"/>
        <v>0</v>
      </c>
      <c r="L238" s="13">
        <f t="shared" si="46"/>
        <v>0</v>
      </c>
      <c r="M238" s="13">
        <f t="shared" si="51"/>
        <v>0</v>
      </c>
      <c r="N238" s="13">
        <f t="shared" si="47"/>
        <v>0</v>
      </c>
      <c r="O238" s="13">
        <f t="shared" si="48"/>
        <v>0</v>
      </c>
      <c r="P238" s="13">
        <f t="shared" si="49"/>
        <v>0</v>
      </c>
      <c r="Q238" s="19"/>
    </row>
    <row r="239" spans="2:17" x14ac:dyDescent="0.25">
      <c r="B239">
        <v>2620</v>
      </c>
      <c r="C239" s="13">
        <v>5.6820254459141759E-28</v>
      </c>
      <c r="D239" s="13">
        <f t="shared" si="50"/>
        <v>5.6820254459141756E-29</v>
      </c>
      <c r="E239" s="11">
        <f t="shared" si="39"/>
        <v>7.5572519083969448E-20</v>
      </c>
      <c r="F239" s="3">
        <f t="shared" si="40"/>
        <v>0.47232824427480907</v>
      </c>
      <c r="G239" s="18">
        <f t="shared" si="41"/>
        <v>7.5186397314621934E-10</v>
      </c>
      <c r="H239" s="18">
        <f t="shared" si="42"/>
        <v>0</v>
      </c>
      <c r="I239" s="18">
        <f t="shared" si="43"/>
        <v>0</v>
      </c>
      <c r="J239" s="18">
        <f t="shared" si="44"/>
        <v>0</v>
      </c>
      <c r="K239" s="18">
        <f t="shared" si="45"/>
        <v>0</v>
      </c>
      <c r="L239" s="13">
        <f t="shared" si="46"/>
        <v>0</v>
      </c>
      <c r="M239" s="13">
        <f t="shared" si="51"/>
        <v>0</v>
      </c>
      <c r="N239" s="13">
        <f t="shared" si="47"/>
        <v>0</v>
      </c>
      <c r="O239" s="13">
        <f t="shared" si="48"/>
        <v>0</v>
      </c>
      <c r="P239" s="13">
        <f t="shared" si="49"/>
        <v>0</v>
      </c>
      <c r="Q239" s="19"/>
    </row>
    <row r="240" spans="2:17" x14ac:dyDescent="0.25">
      <c r="B240">
        <v>2630</v>
      </c>
      <c r="C240" s="13">
        <v>2.8182363533703338E-44</v>
      </c>
      <c r="D240" s="13">
        <f t="shared" si="50"/>
        <v>2.8182363533703339E-45</v>
      </c>
      <c r="E240" s="11">
        <f t="shared" si="39"/>
        <v>7.5285171102661588E-20</v>
      </c>
      <c r="F240" s="3">
        <f t="shared" si="40"/>
        <v>0.47053231939163498</v>
      </c>
      <c r="G240" s="18">
        <f t="shared" si="41"/>
        <v>3.7434149542242321E-26</v>
      </c>
      <c r="H240" s="18">
        <f t="shared" si="42"/>
        <v>0</v>
      </c>
      <c r="I240" s="18">
        <f t="shared" si="43"/>
        <v>0</v>
      </c>
      <c r="J240" s="18">
        <f t="shared" si="44"/>
        <v>0</v>
      </c>
      <c r="K240" s="18">
        <f t="shared" si="45"/>
        <v>0</v>
      </c>
      <c r="L240" s="13">
        <f t="shared" si="46"/>
        <v>0</v>
      </c>
      <c r="M240" s="13">
        <f t="shared" si="51"/>
        <v>0</v>
      </c>
      <c r="N240" s="13">
        <f t="shared" si="47"/>
        <v>0</v>
      </c>
      <c r="O240" s="13">
        <f t="shared" si="48"/>
        <v>0</v>
      </c>
      <c r="P240" s="13">
        <f t="shared" si="49"/>
        <v>0</v>
      </c>
      <c r="Q240" s="19"/>
    </row>
    <row r="241" spans="2:17" x14ac:dyDescent="0.25">
      <c r="B241">
        <v>2640</v>
      </c>
      <c r="C241" s="13">
        <v>1.1815555966638629E-15</v>
      </c>
      <c r="D241" s="13">
        <f t="shared" si="50"/>
        <v>1.1815555966638628E-16</v>
      </c>
      <c r="E241" s="11">
        <f t="shared" si="39"/>
        <v>7.4999999999999998E-20</v>
      </c>
      <c r="F241" s="3">
        <f t="shared" si="40"/>
        <v>0.46875</v>
      </c>
      <c r="G241" s="18">
        <f t="shared" si="41"/>
        <v>1575.4074622184837</v>
      </c>
      <c r="H241" s="18">
        <f t="shared" si="42"/>
        <v>0</v>
      </c>
      <c r="I241" s="18">
        <f t="shared" si="43"/>
        <v>0</v>
      </c>
      <c r="J241" s="18">
        <f t="shared" si="44"/>
        <v>0</v>
      </c>
      <c r="K241" s="18">
        <f t="shared" si="45"/>
        <v>0</v>
      </c>
      <c r="L241" s="13">
        <f t="shared" si="46"/>
        <v>0</v>
      </c>
      <c r="M241" s="13">
        <f t="shared" si="51"/>
        <v>0</v>
      </c>
      <c r="N241" s="13">
        <f t="shared" si="47"/>
        <v>0</v>
      </c>
      <c r="O241" s="13">
        <f t="shared" si="48"/>
        <v>0</v>
      </c>
      <c r="P241" s="13">
        <f t="shared" si="49"/>
        <v>0</v>
      </c>
      <c r="Q241" s="19"/>
    </row>
    <row r="242" spans="2:17" x14ac:dyDescent="0.25">
      <c r="B242">
        <v>2650</v>
      </c>
      <c r="C242" s="13">
        <v>1.4374755110050995E-18</v>
      </c>
      <c r="D242" s="13">
        <f t="shared" si="50"/>
        <v>1.4374755110050994E-19</v>
      </c>
      <c r="E242" s="11">
        <f t="shared" si="39"/>
        <v>7.4716981132075467E-20</v>
      </c>
      <c r="F242" s="3">
        <f t="shared" si="40"/>
        <v>0.46698113207547171</v>
      </c>
      <c r="G242" s="18">
        <f t="shared" si="41"/>
        <v>1.9238939920017746</v>
      </c>
      <c r="H242" s="18">
        <f t="shared" si="42"/>
        <v>0</v>
      </c>
      <c r="I242" s="18">
        <f t="shared" si="43"/>
        <v>0</v>
      </c>
      <c r="J242" s="18">
        <f t="shared" si="44"/>
        <v>0</v>
      </c>
      <c r="K242" s="18">
        <f t="shared" si="45"/>
        <v>0</v>
      </c>
      <c r="L242" s="13">
        <f t="shared" si="46"/>
        <v>0</v>
      </c>
      <c r="M242" s="13">
        <f t="shared" si="51"/>
        <v>0</v>
      </c>
      <c r="N242" s="13">
        <f t="shared" si="47"/>
        <v>0</v>
      </c>
      <c r="O242" s="13">
        <f t="shared" si="48"/>
        <v>0</v>
      </c>
      <c r="P242" s="13">
        <f t="shared" si="49"/>
        <v>0</v>
      </c>
      <c r="Q242" s="19"/>
    </row>
    <row r="243" spans="2:17" x14ac:dyDescent="0.25">
      <c r="B243">
        <v>2660</v>
      </c>
      <c r="C243" s="13">
        <v>2.6213439399007299E-24</v>
      </c>
      <c r="D243" s="13">
        <f t="shared" si="50"/>
        <v>2.6213439399007298E-25</v>
      </c>
      <c r="E243" s="11">
        <f t="shared" si="39"/>
        <v>7.443609022556389E-20</v>
      </c>
      <c r="F243" s="3">
        <f t="shared" si="40"/>
        <v>0.46522556390977432</v>
      </c>
      <c r="G243" s="18">
        <f t="shared" si="41"/>
        <v>3.5216034748161327E-6</v>
      </c>
      <c r="H243" s="18">
        <f t="shared" si="42"/>
        <v>0</v>
      </c>
      <c r="I243" s="18">
        <f t="shared" si="43"/>
        <v>0</v>
      </c>
      <c r="J243" s="18">
        <f t="shared" si="44"/>
        <v>0</v>
      </c>
      <c r="K243" s="18">
        <f t="shared" si="45"/>
        <v>0</v>
      </c>
      <c r="L243" s="13">
        <f t="shared" si="46"/>
        <v>0</v>
      </c>
      <c r="M243" s="13">
        <f t="shared" si="51"/>
        <v>0</v>
      </c>
      <c r="N243" s="13">
        <f t="shared" si="47"/>
        <v>0</v>
      </c>
      <c r="O243" s="13">
        <f t="shared" si="48"/>
        <v>0</v>
      </c>
      <c r="P243" s="13">
        <f t="shared" si="49"/>
        <v>0</v>
      </c>
      <c r="Q243" s="19"/>
    </row>
    <row r="244" spans="2:17" x14ac:dyDescent="0.25">
      <c r="B244">
        <v>2670</v>
      </c>
      <c r="C244" s="13">
        <v>0</v>
      </c>
      <c r="D244" s="13">
        <f t="shared" si="50"/>
        <v>0</v>
      </c>
      <c r="E244" s="11">
        <f t="shared" si="39"/>
        <v>7.4157303370786502E-20</v>
      </c>
      <c r="F244" s="3">
        <f t="shared" si="40"/>
        <v>0.46348314606741564</v>
      </c>
      <c r="G244" s="18">
        <f t="shared" si="41"/>
        <v>0</v>
      </c>
      <c r="H244" s="18">
        <f t="shared" si="42"/>
        <v>0</v>
      </c>
      <c r="I244" s="18">
        <f t="shared" si="43"/>
        <v>0</v>
      </c>
      <c r="J244" s="18">
        <f t="shared" si="44"/>
        <v>0</v>
      </c>
      <c r="K244" s="18">
        <f t="shared" si="45"/>
        <v>0</v>
      </c>
      <c r="L244" s="13">
        <f t="shared" si="46"/>
        <v>0</v>
      </c>
      <c r="M244" s="13">
        <f t="shared" si="51"/>
        <v>0</v>
      </c>
      <c r="N244" s="13">
        <f t="shared" si="47"/>
        <v>0</v>
      </c>
      <c r="O244" s="13">
        <f t="shared" si="48"/>
        <v>0</v>
      </c>
      <c r="P244" s="13">
        <f t="shared" si="49"/>
        <v>0</v>
      </c>
      <c r="Q244" s="19"/>
    </row>
    <row r="245" spans="2:17" x14ac:dyDescent="0.25">
      <c r="B245">
        <v>2680</v>
      </c>
      <c r="C245" s="13">
        <v>0</v>
      </c>
      <c r="D245" s="13">
        <f t="shared" si="50"/>
        <v>0</v>
      </c>
      <c r="E245" s="11">
        <f t="shared" si="39"/>
        <v>7.388059701492537E-20</v>
      </c>
      <c r="F245" s="3">
        <f t="shared" si="40"/>
        <v>0.46175373134328357</v>
      </c>
      <c r="G245" s="18">
        <f t="shared" si="41"/>
        <v>0</v>
      </c>
      <c r="H245" s="18">
        <f t="shared" si="42"/>
        <v>0</v>
      </c>
      <c r="I245" s="18">
        <f t="shared" si="43"/>
        <v>0</v>
      </c>
      <c r="J245" s="18">
        <f t="shared" si="44"/>
        <v>0</v>
      </c>
      <c r="K245" s="18">
        <f t="shared" si="45"/>
        <v>0</v>
      </c>
      <c r="L245" s="13">
        <f t="shared" si="46"/>
        <v>0</v>
      </c>
      <c r="M245" s="13">
        <f t="shared" si="51"/>
        <v>0</v>
      </c>
      <c r="N245" s="13">
        <f t="shared" si="47"/>
        <v>0</v>
      </c>
      <c r="O245" s="13">
        <f t="shared" si="48"/>
        <v>0</v>
      </c>
      <c r="P245" s="13">
        <f t="shared" si="49"/>
        <v>0</v>
      </c>
      <c r="Q245" s="19"/>
    </row>
    <row r="246" spans="2:17" x14ac:dyDescent="0.25">
      <c r="B246">
        <v>2690</v>
      </c>
      <c r="C246" s="13">
        <v>1.0283053218284819E-28</v>
      </c>
      <c r="D246" s="13">
        <f t="shared" si="50"/>
        <v>1.028305321828482E-29</v>
      </c>
      <c r="E246" s="11">
        <f t="shared" si="39"/>
        <v>7.3605947955390334E-20</v>
      </c>
      <c r="F246" s="3">
        <f t="shared" si="40"/>
        <v>0.4600371747211896</v>
      </c>
      <c r="G246" s="18">
        <f t="shared" si="41"/>
        <v>1.3970410685447558E-10</v>
      </c>
      <c r="H246" s="18">
        <f t="shared" si="42"/>
        <v>0</v>
      </c>
      <c r="I246" s="18">
        <f t="shared" si="43"/>
        <v>0</v>
      </c>
      <c r="J246" s="18">
        <f t="shared" si="44"/>
        <v>0</v>
      </c>
      <c r="K246" s="18">
        <f t="shared" si="45"/>
        <v>0</v>
      </c>
      <c r="L246" s="13">
        <f t="shared" si="46"/>
        <v>0</v>
      </c>
      <c r="M246" s="13">
        <f t="shared" si="51"/>
        <v>0</v>
      </c>
      <c r="N246" s="13">
        <f t="shared" si="47"/>
        <v>0</v>
      </c>
      <c r="O246" s="13">
        <f t="shared" si="48"/>
        <v>0</v>
      </c>
      <c r="P246" s="13">
        <f t="shared" si="49"/>
        <v>0</v>
      </c>
      <c r="Q246" s="19"/>
    </row>
    <row r="247" spans="2:17" x14ac:dyDescent="0.25">
      <c r="B247">
        <v>2700</v>
      </c>
      <c r="C247" s="13">
        <v>0</v>
      </c>
      <c r="D247" s="13">
        <f t="shared" si="50"/>
        <v>0</v>
      </c>
      <c r="E247" s="11">
        <f t="shared" si="39"/>
        <v>7.3333333333333328E-20</v>
      </c>
      <c r="F247" s="3">
        <f t="shared" si="40"/>
        <v>0.45833333333333331</v>
      </c>
      <c r="G247" s="18">
        <f t="shared" si="41"/>
        <v>0</v>
      </c>
      <c r="H247" s="18">
        <f t="shared" si="42"/>
        <v>0</v>
      </c>
      <c r="I247" s="18">
        <f t="shared" si="43"/>
        <v>0</v>
      </c>
      <c r="J247" s="18">
        <f t="shared" si="44"/>
        <v>0</v>
      </c>
      <c r="K247" s="18">
        <f t="shared" si="45"/>
        <v>0</v>
      </c>
      <c r="L247" s="13">
        <f t="shared" si="46"/>
        <v>0</v>
      </c>
      <c r="M247" s="13">
        <f t="shared" si="51"/>
        <v>0</v>
      </c>
      <c r="N247" s="13">
        <f t="shared" si="47"/>
        <v>0</v>
      </c>
      <c r="O247" s="13">
        <f t="shared" si="48"/>
        <v>0</v>
      </c>
      <c r="P247" s="13">
        <f t="shared" si="49"/>
        <v>0</v>
      </c>
      <c r="Q247" s="19"/>
    </row>
    <row r="248" spans="2:17" x14ac:dyDescent="0.25">
      <c r="B248">
        <v>2710</v>
      </c>
      <c r="C248" s="13">
        <v>1.1312766351036984E-34</v>
      </c>
      <c r="D248" s="13">
        <f t="shared" si="50"/>
        <v>1.1312766351036984E-35</v>
      </c>
      <c r="E248" s="11">
        <f t="shared" si="39"/>
        <v>7.3062730627306259E-20</v>
      </c>
      <c r="F248" s="3">
        <f t="shared" si="40"/>
        <v>0.45664206642066413</v>
      </c>
      <c r="G248" s="18">
        <f t="shared" si="41"/>
        <v>1.5483634753186987E-16</v>
      </c>
      <c r="H248" s="18">
        <f t="shared" si="42"/>
        <v>0</v>
      </c>
      <c r="I248" s="18">
        <f t="shared" si="43"/>
        <v>0</v>
      </c>
      <c r="J248" s="18">
        <f t="shared" si="44"/>
        <v>0</v>
      </c>
      <c r="K248" s="18">
        <f t="shared" si="45"/>
        <v>0</v>
      </c>
      <c r="L248" s="13">
        <f t="shared" si="46"/>
        <v>0</v>
      </c>
      <c r="M248" s="13">
        <f t="shared" si="51"/>
        <v>0</v>
      </c>
      <c r="N248" s="13">
        <f t="shared" si="47"/>
        <v>0</v>
      </c>
      <c r="O248" s="13">
        <f t="shared" si="48"/>
        <v>0</v>
      </c>
      <c r="P248" s="13">
        <f t="shared" si="49"/>
        <v>0</v>
      </c>
      <c r="Q248" s="19"/>
    </row>
    <row r="249" spans="2:17" x14ac:dyDescent="0.25">
      <c r="B249">
        <v>2720</v>
      </c>
      <c r="C249" s="13">
        <v>5.6364727067406676E-44</v>
      </c>
      <c r="D249" s="13">
        <f t="shared" si="50"/>
        <v>5.6364727067406678E-45</v>
      </c>
      <c r="E249" s="11">
        <f t="shared" si="39"/>
        <v>7.2794117647058811E-20</v>
      </c>
      <c r="F249" s="3">
        <f t="shared" si="40"/>
        <v>0.45496323529411759</v>
      </c>
      <c r="G249" s="18">
        <f t="shared" si="41"/>
        <v>7.7430332133003131E-26</v>
      </c>
      <c r="H249" s="18">
        <f t="shared" si="42"/>
        <v>0</v>
      </c>
      <c r="I249" s="18">
        <f t="shared" si="43"/>
        <v>0</v>
      </c>
      <c r="J249" s="18">
        <f t="shared" si="44"/>
        <v>0</v>
      </c>
      <c r="K249" s="18">
        <f t="shared" si="45"/>
        <v>0</v>
      </c>
      <c r="L249" s="13">
        <f t="shared" si="46"/>
        <v>0</v>
      </c>
      <c r="M249" s="13">
        <f t="shared" si="51"/>
        <v>0</v>
      </c>
      <c r="N249" s="13">
        <f t="shared" si="47"/>
        <v>0</v>
      </c>
      <c r="O249" s="13">
        <f t="shared" si="48"/>
        <v>0</v>
      </c>
      <c r="P249" s="13">
        <f t="shared" si="49"/>
        <v>0</v>
      </c>
      <c r="Q249" s="19"/>
    </row>
    <row r="250" spans="2:17" x14ac:dyDescent="0.25">
      <c r="B250">
        <v>2730</v>
      </c>
      <c r="C250" s="13">
        <v>6.107284902790046E-18</v>
      </c>
      <c r="D250" s="13">
        <f t="shared" si="50"/>
        <v>6.1072849027900458E-19</v>
      </c>
      <c r="E250" s="11">
        <f t="shared" si="39"/>
        <v>7.2527472527472517E-20</v>
      </c>
      <c r="F250" s="3">
        <f t="shared" si="40"/>
        <v>0.45329670329670324</v>
      </c>
      <c r="G250" s="18">
        <f t="shared" si="41"/>
        <v>8.4206503962711245</v>
      </c>
      <c r="H250" s="18">
        <f t="shared" si="42"/>
        <v>0</v>
      </c>
      <c r="I250" s="18">
        <f t="shared" si="43"/>
        <v>0</v>
      </c>
      <c r="J250" s="18">
        <f t="shared" si="44"/>
        <v>0</v>
      </c>
      <c r="K250" s="18">
        <f t="shared" si="45"/>
        <v>0</v>
      </c>
      <c r="L250" s="13">
        <f t="shared" si="46"/>
        <v>0</v>
      </c>
      <c r="M250" s="13">
        <f t="shared" si="51"/>
        <v>0</v>
      </c>
      <c r="N250" s="13">
        <f t="shared" si="47"/>
        <v>0</v>
      </c>
      <c r="O250" s="13">
        <f t="shared" si="48"/>
        <v>0</v>
      </c>
      <c r="P250" s="13">
        <f t="shared" si="49"/>
        <v>0</v>
      </c>
      <c r="Q250" s="19"/>
    </row>
    <row r="251" spans="2:17" x14ac:dyDescent="0.25">
      <c r="B251">
        <v>2740</v>
      </c>
      <c r="C251" s="13">
        <v>2.3444074196273446E-26</v>
      </c>
      <c r="D251" s="13">
        <f t="shared" si="50"/>
        <v>2.3444074196273446E-27</v>
      </c>
      <c r="E251" s="11">
        <f t="shared" si="39"/>
        <v>7.2262773722627732E-20</v>
      </c>
      <c r="F251" s="3">
        <f t="shared" si="40"/>
        <v>0.45164233576642338</v>
      </c>
      <c r="G251" s="18">
        <f t="shared" si="41"/>
        <v>3.2442809746358208E-8</v>
      </c>
      <c r="H251" s="18">
        <f t="shared" si="42"/>
        <v>0</v>
      </c>
      <c r="I251" s="18">
        <f t="shared" si="43"/>
        <v>0</v>
      </c>
      <c r="J251" s="18">
        <f t="shared" si="44"/>
        <v>0</v>
      </c>
      <c r="K251" s="18">
        <f t="shared" si="45"/>
        <v>0</v>
      </c>
      <c r="L251" s="13">
        <f t="shared" si="46"/>
        <v>0</v>
      </c>
      <c r="M251" s="13">
        <f t="shared" si="51"/>
        <v>0</v>
      </c>
      <c r="N251" s="13">
        <f t="shared" si="47"/>
        <v>0</v>
      </c>
      <c r="O251" s="13">
        <f t="shared" si="48"/>
        <v>0</v>
      </c>
      <c r="P251" s="13">
        <f t="shared" si="49"/>
        <v>0</v>
      </c>
      <c r="Q251" s="19"/>
    </row>
    <row r="252" spans="2:17" x14ac:dyDescent="0.25">
      <c r="B252">
        <v>2750</v>
      </c>
      <c r="C252" s="13">
        <v>1.6740883041072329E-27</v>
      </c>
      <c r="D252" s="13">
        <f t="shared" si="50"/>
        <v>1.674088304107233E-28</v>
      </c>
      <c r="E252" s="11">
        <f t="shared" si="39"/>
        <v>7.1999999999999983E-20</v>
      </c>
      <c r="F252" s="3">
        <f t="shared" si="40"/>
        <v>0.4499999999999999</v>
      </c>
      <c r="G252" s="18">
        <f t="shared" si="41"/>
        <v>2.3251226445933795E-9</v>
      </c>
      <c r="H252" s="18">
        <f t="shared" si="42"/>
        <v>0</v>
      </c>
      <c r="I252" s="18">
        <f t="shared" si="43"/>
        <v>0</v>
      </c>
      <c r="J252" s="18">
        <f t="shared" si="44"/>
        <v>0</v>
      </c>
      <c r="K252" s="18">
        <f t="shared" si="45"/>
        <v>0</v>
      </c>
      <c r="L252" s="13">
        <f t="shared" si="46"/>
        <v>0</v>
      </c>
      <c r="M252" s="13">
        <f t="shared" si="51"/>
        <v>0</v>
      </c>
      <c r="N252" s="13">
        <f t="shared" si="47"/>
        <v>0</v>
      </c>
      <c r="O252" s="13">
        <f t="shared" si="48"/>
        <v>0</v>
      </c>
      <c r="P252" s="13">
        <f t="shared" si="49"/>
        <v>0</v>
      </c>
      <c r="Q252" s="19"/>
    </row>
    <row r="253" spans="2:17" x14ac:dyDescent="0.25">
      <c r="B253">
        <v>2760</v>
      </c>
      <c r="C253" s="13">
        <v>0</v>
      </c>
      <c r="D253" s="13">
        <f t="shared" si="50"/>
        <v>0</v>
      </c>
      <c r="E253" s="11">
        <f t="shared" si="39"/>
        <v>7.17391304347826E-20</v>
      </c>
      <c r="F253" s="3">
        <f t="shared" si="40"/>
        <v>0.4483695652173913</v>
      </c>
      <c r="G253" s="18">
        <f t="shared" si="41"/>
        <v>0</v>
      </c>
      <c r="H253" s="18">
        <f t="shared" si="42"/>
        <v>0</v>
      </c>
      <c r="I253" s="18">
        <f t="shared" si="43"/>
        <v>0</v>
      </c>
      <c r="J253" s="18">
        <f t="shared" si="44"/>
        <v>0</v>
      </c>
      <c r="K253" s="18">
        <f t="shared" si="45"/>
        <v>0</v>
      </c>
      <c r="L253" s="13">
        <f t="shared" si="46"/>
        <v>0</v>
      </c>
      <c r="M253" s="13">
        <f t="shared" si="51"/>
        <v>0</v>
      </c>
      <c r="N253" s="13">
        <f t="shared" si="47"/>
        <v>0</v>
      </c>
      <c r="O253" s="13">
        <f t="shared" si="48"/>
        <v>0</v>
      </c>
      <c r="P253" s="13">
        <f t="shared" si="49"/>
        <v>0</v>
      </c>
      <c r="Q253" s="19"/>
    </row>
    <row r="254" spans="2:17" x14ac:dyDescent="0.25">
      <c r="B254">
        <v>2770</v>
      </c>
      <c r="C254" s="13">
        <v>8.4258489361754656E-23</v>
      </c>
      <c r="D254" s="13">
        <f t="shared" si="50"/>
        <v>8.4258489361754662E-24</v>
      </c>
      <c r="E254" s="11">
        <f t="shared" si="39"/>
        <v>7.1480144404332119E-20</v>
      </c>
      <c r="F254" s="3">
        <f t="shared" si="40"/>
        <v>0.44675090252707578</v>
      </c>
      <c r="G254" s="18">
        <f t="shared" si="41"/>
        <v>1.1787677552124265E-4</v>
      </c>
      <c r="H254" s="18">
        <f t="shared" si="42"/>
        <v>0</v>
      </c>
      <c r="I254" s="18">
        <f t="shared" si="43"/>
        <v>0</v>
      </c>
      <c r="J254" s="18">
        <f t="shared" si="44"/>
        <v>0</v>
      </c>
      <c r="K254" s="18">
        <f t="shared" si="45"/>
        <v>0</v>
      </c>
      <c r="L254" s="13">
        <f t="shared" si="46"/>
        <v>0</v>
      </c>
      <c r="M254" s="13">
        <f t="shared" si="51"/>
        <v>0</v>
      </c>
      <c r="N254" s="13">
        <f t="shared" si="47"/>
        <v>0</v>
      </c>
      <c r="O254" s="13">
        <f t="shared" si="48"/>
        <v>0</v>
      </c>
      <c r="P254" s="13">
        <f t="shared" si="49"/>
        <v>0</v>
      </c>
      <c r="Q254" s="19"/>
    </row>
    <row r="255" spans="2:17" x14ac:dyDescent="0.25">
      <c r="B255">
        <v>2780</v>
      </c>
      <c r="C255" s="13">
        <v>4.8335176906248425E-33</v>
      </c>
      <c r="D255" s="13">
        <f t="shared" si="50"/>
        <v>4.8335176906248429E-34</v>
      </c>
      <c r="E255" s="11">
        <f t="shared" si="39"/>
        <v>7.1223021582733812E-20</v>
      </c>
      <c r="F255" s="3">
        <f t="shared" si="40"/>
        <v>0.44514388489208634</v>
      </c>
      <c r="G255" s="18">
        <f t="shared" si="41"/>
        <v>6.7864541312813449E-15</v>
      </c>
      <c r="H255" s="18">
        <f t="shared" si="42"/>
        <v>0</v>
      </c>
      <c r="I255" s="18">
        <f t="shared" si="43"/>
        <v>0</v>
      </c>
      <c r="J255" s="18">
        <f t="shared" si="44"/>
        <v>0</v>
      </c>
      <c r="K255" s="18">
        <f t="shared" si="45"/>
        <v>0</v>
      </c>
      <c r="L255" s="13">
        <f t="shared" si="46"/>
        <v>0</v>
      </c>
      <c r="M255" s="13">
        <f t="shared" si="51"/>
        <v>0</v>
      </c>
      <c r="N255" s="13">
        <f t="shared" si="47"/>
        <v>0</v>
      </c>
      <c r="O255" s="13">
        <f t="shared" si="48"/>
        <v>0</v>
      </c>
      <c r="P255" s="13">
        <f t="shared" si="49"/>
        <v>0</v>
      </c>
      <c r="Q255" s="19"/>
    </row>
    <row r="256" spans="2:17" x14ac:dyDescent="0.25">
      <c r="B256">
        <v>2790</v>
      </c>
      <c r="C256" s="13">
        <v>1.2237899243744011E-15</v>
      </c>
      <c r="D256" s="13">
        <f t="shared" si="50"/>
        <v>1.2237899243744011E-16</v>
      </c>
      <c r="E256" s="11">
        <f t="shared" si="39"/>
        <v>7.0967741935483871E-20</v>
      </c>
      <c r="F256" s="3">
        <f t="shared" si="40"/>
        <v>0.44354838709677424</v>
      </c>
      <c r="G256" s="18">
        <f t="shared" si="41"/>
        <v>1724.4312570730199</v>
      </c>
      <c r="H256" s="18">
        <f t="shared" si="42"/>
        <v>0</v>
      </c>
      <c r="I256" s="18">
        <f t="shared" si="43"/>
        <v>0</v>
      </c>
      <c r="J256" s="18">
        <f t="shared" si="44"/>
        <v>0</v>
      </c>
      <c r="K256" s="18">
        <f t="shared" si="45"/>
        <v>0</v>
      </c>
      <c r="L256" s="13">
        <f t="shared" si="46"/>
        <v>0</v>
      </c>
      <c r="M256" s="13">
        <f t="shared" si="51"/>
        <v>0</v>
      </c>
      <c r="N256" s="13">
        <f t="shared" si="47"/>
        <v>0</v>
      </c>
      <c r="O256" s="13">
        <f t="shared" si="48"/>
        <v>0</v>
      </c>
      <c r="P256" s="13">
        <f t="shared" si="49"/>
        <v>0</v>
      </c>
      <c r="Q256" s="19"/>
    </row>
    <row r="257" spans="2:17" x14ac:dyDescent="0.25">
      <c r="B257">
        <v>2800</v>
      </c>
      <c r="C257" s="13">
        <v>1.657596804715499E-11</v>
      </c>
      <c r="D257" s="13">
        <f t="shared" si="50"/>
        <v>1.6575968047154989E-12</v>
      </c>
      <c r="E257" s="11">
        <f t="shared" si="39"/>
        <v>7.0714285714285699E-20</v>
      </c>
      <c r="F257" s="3">
        <f t="shared" si="40"/>
        <v>0.44196428571428564</v>
      </c>
      <c r="G257" s="18">
        <f t="shared" si="41"/>
        <v>23440762.894966654</v>
      </c>
      <c r="H257" s="18">
        <f t="shared" si="42"/>
        <v>0</v>
      </c>
      <c r="I257" s="18">
        <f t="shared" si="43"/>
        <v>0</v>
      </c>
      <c r="J257" s="18">
        <f t="shared" si="44"/>
        <v>0</v>
      </c>
      <c r="K257" s="18">
        <f t="shared" si="45"/>
        <v>0</v>
      </c>
      <c r="L257" s="13">
        <f t="shared" si="46"/>
        <v>0</v>
      </c>
      <c r="M257" s="13">
        <f t="shared" si="51"/>
        <v>0</v>
      </c>
      <c r="N257" s="13">
        <f t="shared" si="47"/>
        <v>0</v>
      </c>
      <c r="O257" s="13">
        <f t="shared" si="48"/>
        <v>0</v>
      </c>
      <c r="P257" s="13">
        <f t="shared" si="49"/>
        <v>0</v>
      </c>
      <c r="Q257" s="19"/>
    </row>
    <row r="258" spans="2:17" x14ac:dyDescent="0.25">
      <c r="B258">
        <v>2810</v>
      </c>
      <c r="C258" s="13">
        <v>4.0457469209001863E-9</v>
      </c>
      <c r="D258" s="13">
        <f t="shared" si="50"/>
        <v>4.0457469209001863E-10</v>
      </c>
      <c r="E258" s="11">
        <f t="shared" si="39"/>
        <v>7.0462633451957286E-20</v>
      </c>
      <c r="F258" s="3">
        <f t="shared" si="40"/>
        <v>0.44039145907473304</v>
      </c>
      <c r="G258" s="18">
        <f t="shared" si="41"/>
        <v>5741691337.237134</v>
      </c>
      <c r="H258" s="18">
        <f t="shared" si="42"/>
        <v>0</v>
      </c>
      <c r="I258" s="18">
        <f t="shared" si="43"/>
        <v>0</v>
      </c>
      <c r="J258" s="18">
        <f t="shared" si="44"/>
        <v>0</v>
      </c>
      <c r="K258" s="18">
        <f t="shared" si="45"/>
        <v>0</v>
      </c>
      <c r="L258" s="13">
        <f t="shared" si="46"/>
        <v>0</v>
      </c>
      <c r="M258" s="13">
        <f t="shared" si="51"/>
        <v>0</v>
      </c>
      <c r="N258" s="13">
        <f t="shared" si="47"/>
        <v>0</v>
      </c>
      <c r="O258" s="13">
        <f t="shared" si="48"/>
        <v>0</v>
      </c>
      <c r="P258" s="13">
        <f t="shared" si="49"/>
        <v>0</v>
      </c>
      <c r="Q258" s="19"/>
    </row>
    <row r="259" spans="2:17" x14ac:dyDescent="0.25">
      <c r="B259">
        <v>2820</v>
      </c>
      <c r="C259" s="13">
        <v>2.0662642042765151E-10</v>
      </c>
      <c r="D259" s="13">
        <f t="shared" si="50"/>
        <v>2.066264204276515E-11</v>
      </c>
      <c r="E259" s="11">
        <f t="shared" si="39"/>
        <v>7.0212765957446803E-20</v>
      </c>
      <c r="F259" s="3">
        <f t="shared" si="40"/>
        <v>0.43882978723404253</v>
      </c>
      <c r="G259" s="18">
        <f t="shared" si="41"/>
        <v>294286113.94241279</v>
      </c>
      <c r="H259" s="18">
        <f t="shared" si="42"/>
        <v>0</v>
      </c>
      <c r="I259" s="18">
        <f t="shared" si="43"/>
        <v>0</v>
      </c>
      <c r="J259" s="18">
        <f t="shared" si="44"/>
        <v>0</v>
      </c>
      <c r="K259" s="18">
        <f t="shared" si="45"/>
        <v>0</v>
      </c>
      <c r="L259" s="13">
        <f t="shared" si="46"/>
        <v>0</v>
      </c>
      <c r="M259" s="13">
        <f t="shared" si="51"/>
        <v>0</v>
      </c>
      <c r="N259" s="13">
        <f t="shared" si="47"/>
        <v>0</v>
      </c>
      <c r="O259" s="13">
        <f t="shared" si="48"/>
        <v>0</v>
      </c>
      <c r="P259" s="13">
        <f t="shared" si="49"/>
        <v>0</v>
      </c>
      <c r="Q259" s="19"/>
    </row>
    <row r="260" spans="2:17" x14ac:dyDescent="0.25">
      <c r="B260">
        <v>2830</v>
      </c>
      <c r="C260" s="13">
        <v>3.9225634650777838E-5</v>
      </c>
      <c r="D260" s="13">
        <f t="shared" si="50"/>
        <v>3.9225634650777842E-6</v>
      </c>
      <c r="E260" s="11">
        <f t="shared" si="39"/>
        <v>6.9964664310954065E-20</v>
      </c>
      <c r="F260" s="3">
        <f t="shared" si="40"/>
        <v>0.43727915194346295</v>
      </c>
      <c r="G260" s="18">
        <f t="shared" si="41"/>
        <v>56064922253384.492</v>
      </c>
      <c r="H260" s="18">
        <f t="shared" si="42"/>
        <v>0</v>
      </c>
      <c r="I260" s="18">
        <f t="shared" si="43"/>
        <v>0</v>
      </c>
      <c r="J260" s="18">
        <f t="shared" si="44"/>
        <v>0</v>
      </c>
      <c r="K260" s="18">
        <f t="shared" si="45"/>
        <v>0</v>
      </c>
      <c r="L260" s="13">
        <f t="shared" si="46"/>
        <v>0</v>
      </c>
      <c r="M260" s="13">
        <f t="shared" si="51"/>
        <v>0</v>
      </c>
      <c r="N260" s="13">
        <f t="shared" si="47"/>
        <v>0</v>
      </c>
      <c r="O260" s="13">
        <f t="shared" si="48"/>
        <v>0</v>
      </c>
      <c r="P260" s="13">
        <f t="shared" si="49"/>
        <v>0</v>
      </c>
      <c r="Q260" s="19"/>
    </row>
    <row r="261" spans="2:17" x14ac:dyDescent="0.25">
      <c r="B261">
        <v>2840</v>
      </c>
      <c r="C261" s="13">
        <v>1.9718403144665265E-6</v>
      </c>
      <c r="D261" s="13">
        <f t="shared" si="50"/>
        <v>1.9718403144665266E-7</v>
      </c>
      <c r="E261" s="11">
        <f t="shared" ref="E261:E324" si="52">h*c_/(lambda_nm*0.000000001)</f>
        <v>6.9718309859154912E-20</v>
      </c>
      <c r="F261" s="3">
        <f t="shared" ref="F261:F324" si="53">E_photon/q</f>
        <v>0.4357394366197182</v>
      </c>
      <c r="G261" s="18">
        <f t="shared" ref="G261:G324" si="54">I_lambda/E_photon</f>
        <v>2828296208628.7559</v>
      </c>
      <c r="H261" s="18">
        <f t="shared" ref="H261:H324" si="55">IF(E_photon&gt;Eg_1.12eV,phi,0)</f>
        <v>0</v>
      </c>
      <c r="I261" s="18">
        <f t="shared" ref="I261:I324" si="56">IF(E_photon&gt;Eg_2.0eV,phi,0)</f>
        <v>0</v>
      </c>
      <c r="J261" s="18">
        <f t="shared" ref="J261:J324" si="57">IF(E_photon&gt;Eg_2,phi,0)</f>
        <v>0</v>
      </c>
      <c r="K261" s="18">
        <f t="shared" ref="K261:K324" si="58">IF(E_photon&gt;Eg_3.1eV,phi,0)</f>
        <v>0</v>
      </c>
      <c r="L261" s="13">
        <f t="shared" ref="L261:L324" si="59">(E_photon-Eg_1.12eV)*Phi_1.12eV</f>
        <v>0</v>
      </c>
      <c r="M261" s="13">
        <f t="shared" si="51"/>
        <v>0</v>
      </c>
      <c r="N261" s="13">
        <f t="shared" ref="N261:N324" si="60">(E_photon-Eg_1)*Phi_2.0eV</f>
        <v>0</v>
      </c>
      <c r="O261" s="13">
        <f t="shared" ref="O261:O324" si="61">(E_photon-Eg_2)*Phi_0.9eV</f>
        <v>0</v>
      </c>
      <c r="P261" s="13">
        <f t="shared" ref="P261:P324" si="62">(E_photon-Eg_3.1eV)*Phi_3.1eV</f>
        <v>0</v>
      </c>
      <c r="Q261" s="19"/>
    </row>
    <row r="262" spans="2:17" x14ac:dyDescent="0.25">
      <c r="B262">
        <v>2850</v>
      </c>
      <c r="C262" s="13">
        <v>1.1630529388097224E-5</v>
      </c>
      <c r="D262" s="13">
        <f t="shared" ref="D262:D325" si="63">C262/10</f>
        <v>1.1630529388097225E-6</v>
      </c>
      <c r="E262" s="11">
        <f t="shared" si="52"/>
        <v>6.9473684210526302E-20</v>
      </c>
      <c r="F262" s="3">
        <f t="shared" si="53"/>
        <v>0.43421052631578944</v>
      </c>
      <c r="G262" s="18">
        <f t="shared" si="54"/>
        <v>16740913513170.252</v>
      </c>
      <c r="H262" s="18">
        <f t="shared" si="55"/>
        <v>0</v>
      </c>
      <c r="I262" s="18">
        <f t="shared" si="56"/>
        <v>0</v>
      </c>
      <c r="J262" s="18">
        <f t="shared" si="57"/>
        <v>0</v>
      </c>
      <c r="K262" s="18">
        <f t="shared" si="58"/>
        <v>0</v>
      </c>
      <c r="L262" s="13">
        <f t="shared" si="59"/>
        <v>0</v>
      </c>
      <c r="M262" s="13">
        <f t="shared" ref="M262:M325" si="64">IF(E_photon&gt;Eg_2.0eV,phi*(E_photon-Eg_2.0eV),0)</f>
        <v>0</v>
      </c>
      <c r="N262" s="13">
        <f t="shared" si="60"/>
        <v>0</v>
      </c>
      <c r="O262" s="13">
        <f t="shared" si="61"/>
        <v>0</v>
      </c>
      <c r="P262" s="13">
        <f t="shared" si="62"/>
        <v>0</v>
      </c>
      <c r="Q262" s="19"/>
    </row>
    <row r="263" spans="2:17" x14ac:dyDescent="0.25">
      <c r="B263">
        <v>2860</v>
      </c>
      <c r="C263" s="13">
        <v>2.549746698639056E-4</v>
      </c>
      <c r="D263" s="13">
        <f t="shared" si="63"/>
        <v>2.549746698639056E-5</v>
      </c>
      <c r="E263" s="11">
        <f t="shared" si="52"/>
        <v>6.923076923076922E-20</v>
      </c>
      <c r="F263" s="3">
        <f t="shared" si="53"/>
        <v>0.43269230769230765</v>
      </c>
      <c r="G263" s="18">
        <f t="shared" si="54"/>
        <v>368296745358974.81</v>
      </c>
      <c r="H263" s="18">
        <f t="shared" si="55"/>
        <v>0</v>
      </c>
      <c r="I263" s="18">
        <f t="shared" si="56"/>
        <v>0</v>
      </c>
      <c r="J263" s="18">
        <f t="shared" si="57"/>
        <v>0</v>
      </c>
      <c r="K263" s="18">
        <f t="shared" si="58"/>
        <v>0</v>
      </c>
      <c r="L263" s="13">
        <f t="shared" si="59"/>
        <v>0</v>
      </c>
      <c r="M263" s="13">
        <f t="shared" si="64"/>
        <v>0</v>
      </c>
      <c r="N263" s="13">
        <f t="shared" si="60"/>
        <v>0</v>
      </c>
      <c r="O263" s="13">
        <f t="shared" si="61"/>
        <v>0</v>
      </c>
      <c r="P263" s="13">
        <f t="shared" si="62"/>
        <v>0</v>
      </c>
      <c r="Q263" s="19"/>
    </row>
    <row r="264" spans="2:17" x14ac:dyDescent="0.25">
      <c r="B264">
        <v>2870</v>
      </c>
      <c r="C264" s="13">
        <v>6.3481211286632339E-5</v>
      </c>
      <c r="D264" s="13">
        <f t="shared" si="63"/>
        <v>6.3481211286632342E-6</v>
      </c>
      <c r="E264" s="11">
        <f t="shared" si="52"/>
        <v>6.8989547038327517E-20</v>
      </c>
      <c r="F264" s="3">
        <f t="shared" si="53"/>
        <v>0.43118466898954699</v>
      </c>
      <c r="G264" s="18">
        <f t="shared" si="54"/>
        <v>92015695147795.375</v>
      </c>
      <c r="H264" s="18">
        <f t="shared" si="55"/>
        <v>0</v>
      </c>
      <c r="I264" s="18">
        <f t="shared" si="56"/>
        <v>0</v>
      </c>
      <c r="J264" s="18">
        <f t="shared" si="57"/>
        <v>0</v>
      </c>
      <c r="K264" s="18">
        <f t="shared" si="58"/>
        <v>0</v>
      </c>
      <c r="L264" s="13">
        <f t="shared" si="59"/>
        <v>0</v>
      </c>
      <c r="M264" s="13">
        <f t="shared" si="64"/>
        <v>0</v>
      </c>
      <c r="N264" s="13">
        <f t="shared" si="60"/>
        <v>0</v>
      </c>
      <c r="O264" s="13">
        <f t="shared" si="61"/>
        <v>0</v>
      </c>
      <c r="P264" s="13">
        <f t="shared" si="62"/>
        <v>0</v>
      </c>
      <c r="Q264" s="19"/>
    </row>
    <row r="265" spans="2:17" x14ac:dyDescent="0.25">
      <c r="B265">
        <v>2880</v>
      </c>
      <c r="C265" s="13">
        <v>2.4861940912270083E-3</v>
      </c>
      <c r="D265" s="13">
        <f t="shared" si="63"/>
        <v>2.4861940912270083E-4</v>
      </c>
      <c r="E265" s="11">
        <f t="shared" si="52"/>
        <v>6.8749999999999983E-20</v>
      </c>
      <c r="F265" s="3">
        <f t="shared" si="53"/>
        <v>0.42968749999999994</v>
      </c>
      <c r="G265" s="18">
        <f t="shared" si="54"/>
        <v>3616282314512013</v>
      </c>
      <c r="H265" s="18">
        <f t="shared" si="55"/>
        <v>0</v>
      </c>
      <c r="I265" s="18">
        <f t="shared" si="56"/>
        <v>0</v>
      </c>
      <c r="J265" s="18">
        <f t="shared" si="57"/>
        <v>0</v>
      </c>
      <c r="K265" s="18">
        <f t="shared" si="58"/>
        <v>0</v>
      </c>
      <c r="L265" s="13">
        <f t="shared" si="59"/>
        <v>0</v>
      </c>
      <c r="M265" s="13">
        <f t="shared" si="64"/>
        <v>0</v>
      </c>
      <c r="N265" s="13">
        <f t="shared" si="60"/>
        <v>0</v>
      </c>
      <c r="O265" s="13">
        <f t="shared" si="61"/>
        <v>0</v>
      </c>
      <c r="P265" s="13">
        <f t="shared" si="62"/>
        <v>0</v>
      </c>
      <c r="Q265" s="19"/>
    </row>
    <row r="266" spans="2:17" x14ac:dyDescent="0.25">
      <c r="B266">
        <v>2890</v>
      </c>
      <c r="C266" s="13">
        <v>1.8726902022698825E-3</v>
      </c>
      <c r="D266" s="13">
        <f t="shared" si="63"/>
        <v>1.8726902022698824E-4</v>
      </c>
      <c r="E266" s="11">
        <f t="shared" si="52"/>
        <v>6.8512110726643584E-20</v>
      </c>
      <c r="F266" s="3">
        <f t="shared" si="53"/>
        <v>0.42820069204152245</v>
      </c>
      <c r="G266" s="18">
        <f t="shared" si="54"/>
        <v>2733371052808061.5</v>
      </c>
      <c r="H266" s="18">
        <f t="shared" si="55"/>
        <v>0</v>
      </c>
      <c r="I266" s="18">
        <f t="shared" si="56"/>
        <v>0</v>
      </c>
      <c r="J266" s="18">
        <f t="shared" si="57"/>
        <v>0</v>
      </c>
      <c r="K266" s="18">
        <f t="shared" si="58"/>
        <v>0</v>
      </c>
      <c r="L266" s="13">
        <f t="shared" si="59"/>
        <v>0</v>
      </c>
      <c r="M266" s="13">
        <f t="shared" si="64"/>
        <v>0</v>
      </c>
      <c r="N266" s="13">
        <f t="shared" si="60"/>
        <v>0</v>
      </c>
      <c r="O266" s="13">
        <f t="shared" si="61"/>
        <v>0</v>
      </c>
      <c r="P266" s="13">
        <f t="shared" si="62"/>
        <v>0</v>
      </c>
      <c r="Q266" s="19"/>
    </row>
    <row r="267" spans="2:17" x14ac:dyDescent="0.25">
      <c r="B267">
        <v>2900</v>
      </c>
      <c r="C267" s="13">
        <v>8.1604765770609197E-3</v>
      </c>
      <c r="D267" s="13">
        <f t="shared" si="63"/>
        <v>8.1604765770609193E-4</v>
      </c>
      <c r="E267" s="11">
        <f t="shared" si="52"/>
        <v>6.827586206896551E-20</v>
      </c>
      <c r="F267" s="3">
        <f t="shared" si="53"/>
        <v>0.42672413793103448</v>
      </c>
      <c r="G267" s="18">
        <f t="shared" si="54"/>
        <v>1.195221316842256E+16</v>
      </c>
      <c r="H267" s="18">
        <f t="shared" si="55"/>
        <v>0</v>
      </c>
      <c r="I267" s="18">
        <f t="shared" si="56"/>
        <v>0</v>
      </c>
      <c r="J267" s="18">
        <f t="shared" si="57"/>
        <v>0</v>
      </c>
      <c r="K267" s="18">
        <f t="shared" si="58"/>
        <v>0</v>
      </c>
      <c r="L267" s="13">
        <f t="shared" si="59"/>
        <v>0</v>
      </c>
      <c r="M267" s="13">
        <f t="shared" si="64"/>
        <v>0</v>
      </c>
      <c r="N267" s="13">
        <f t="shared" si="60"/>
        <v>0</v>
      </c>
      <c r="O267" s="13">
        <f t="shared" si="61"/>
        <v>0</v>
      </c>
      <c r="P267" s="13">
        <f t="shared" si="62"/>
        <v>0</v>
      </c>
      <c r="Q267" s="19"/>
    </row>
    <row r="268" spans="2:17" x14ac:dyDescent="0.25">
      <c r="B268">
        <v>2910</v>
      </c>
      <c r="C268" s="13">
        <v>2.7371866673353486E-2</v>
      </c>
      <c r="D268" s="13">
        <f t="shared" si="63"/>
        <v>2.7371866673353484E-3</v>
      </c>
      <c r="E268" s="11">
        <f t="shared" si="52"/>
        <v>6.8041237113402055E-20</v>
      </c>
      <c r="F268" s="3">
        <f t="shared" si="53"/>
        <v>0.42525773195876287</v>
      </c>
      <c r="G268" s="18">
        <f t="shared" si="54"/>
        <v>4.0228349504777096E+16</v>
      </c>
      <c r="H268" s="18">
        <f t="shared" si="55"/>
        <v>0</v>
      </c>
      <c r="I268" s="18">
        <f t="shared" si="56"/>
        <v>0</v>
      </c>
      <c r="J268" s="18">
        <f t="shared" si="57"/>
        <v>0</v>
      </c>
      <c r="K268" s="18">
        <f t="shared" si="58"/>
        <v>0</v>
      </c>
      <c r="L268" s="13">
        <f t="shared" si="59"/>
        <v>0</v>
      </c>
      <c r="M268" s="13">
        <f t="shared" si="64"/>
        <v>0</v>
      </c>
      <c r="N268" s="13">
        <f t="shared" si="60"/>
        <v>0</v>
      </c>
      <c r="O268" s="13">
        <f t="shared" si="61"/>
        <v>0</v>
      </c>
      <c r="P268" s="13">
        <f t="shared" si="62"/>
        <v>0</v>
      </c>
      <c r="Q268" s="19"/>
    </row>
    <row r="269" spans="2:17" x14ac:dyDescent="0.25">
      <c r="B269">
        <v>2920</v>
      </c>
      <c r="C269" s="13">
        <v>2.9109507584872765E-2</v>
      </c>
      <c r="D269" s="13">
        <f t="shared" si="63"/>
        <v>2.9109507584872763E-3</v>
      </c>
      <c r="E269" s="11">
        <f t="shared" si="52"/>
        <v>6.7808219178082186E-20</v>
      </c>
      <c r="F269" s="3">
        <f t="shared" si="53"/>
        <v>0.4238013698630137</v>
      </c>
      <c r="G269" s="18">
        <f t="shared" si="54"/>
        <v>4.2929172801933576E+16</v>
      </c>
      <c r="H269" s="18">
        <f t="shared" si="55"/>
        <v>0</v>
      </c>
      <c r="I269" s="18">
        <f t="shared" si="56"/>
        <v>0</v>
      </c>
      <c r="J269" s="18">
        <f t="shared" si="57"/>
        <v>0</v>
      </c>
      <c r="K269" s="18">
        <f t="shared" si="58"/>
        <v>0</v>
      </c>
      <c r="L269" s="13">
        <f t="shared" si="59"/>
        <v>0</v>
      </c>
      <c r="M269" s="13">
        <f t="shared" si="64"/>
        <v>0</v>
      </c>
      <c r="N269" s="13">
        <f t="shared" si="60"/>
        <v>0</v>
      </c>
      <c r="O269" s="13">
        <f t="shared" si="61"/>
        <v>0</v>
      </c>
      <c r="P269" s="13">
        <f t="shared" si="62"/>
        <v>0</v>
      </c>
      <c r="Q269" s="19"/>
    </row>
    <row r="270" spans="2:17" x14ac:dyDescent="0.25">
      <c r="B270">
        <v>2930</v>
      </c>
      <c r="C270" s="13">
        <v>5.9186382390163099E-2</v>
      </c>
      <c r="D270" s="13">
        <f t="shared" si="63"/>
        <v>5.9186382390163097E-3</v>
      </c>
      <c r="E270" s="11">
        <f t="shared" si="52"/>
        <v>6.7576791808873715E-20</v>
      </c>
      <c r="F270" s="3">
        <f t="shared" si="53"/>
        <v>0.42235494880546076</v>
      </c>
      <c r="G270" s="18">
        <f t="shared" si="54"/>
        <v>8.758388909251408E+16</v>
      </c>
      <c r="H270" s="18">
        <f t="shared" si="55"/>
        <v>0</v>
      </c>
      <c r="I270" s="18">
        <f t="shared" si="56"/>
        <v>0</v>
      </c>
      <c r="J270" s="18">
        <f t="shared" si="57"/>
        <v>0</v>
      </c>
      <c r="K270" s="18">
        <f t="shared" si="58"/>
        <v>0</v>
      </c>
      <c r="L270" s="13">
        <f t="shared" si="59"/>
        <v>0</v>
      </c>
      <c r="M270" s="13">
        <f t="shared" si="64"/>
        <v>0</v>
      </c>
      <c r="N270" s="13">
        <f t="shared" si="60"/>
        <v>0</v>
      </c>
      <c r="O270" s="13">
        <f t="shared" si="61"/>
        <v>0</v>
      </c>
      <c r="P270" s="13">
        <f t="shared" si="62"/>
        <v>0</v>
      </c>
      <c r="Q270" s="19"/>
    </row>
    <row r="271" spans="2:17" x14ac:dyDescent="0.25">
      <c r="B271">
        <v>2940</v>
      </c>
      <c r="C271" s="13">
        <v>1.6363790829371096E-2</v>
      </c>
      <c r="D271" s="13">
        <f t="shared" si="63"/>
        <v>1.6363790829371095E-3</v>
      </c>
      <c r="E271" s="11">
        <f t="shared" si="52"/>
        <v>6.7346938775510191E-20</v>
      </c>
      <c r="F271" s="3">
        <f t="shared" si="53"/>
        <v>0.42091836734693872</v>
      </c>
      <c r="G271" s="18">
        <f t="shared" si="54"/>
        <v>2.4297750019369208E+16</v>
      </c>
      <c r="H271" s="18">
        <f t="shared" si="55"/>
        <v>0</v>
      </c>
      <c r="I271" s="18">
        <f t="shared" si="56"/>
        <v>0</v>
      </c>
      <c r="J271" s="18">
        <f t="shared" si="57"/>
        <v>0</v>
      </c>
      <c r="K271" s="18">
        <f t="shared" si="58"/>
        <v>0</v>
      </c>
      <c r="L271" s="13">
        <f t="shared" si="59"/>
        <v>0</v>
      </c>
      <c r="M271" s="13">
        <f t="shared" si="64"/>
        <v>0</v>
      </c>
      <c r="N271" s="13">
        <f t="shared" si="60"/>
        <v>0</v>
      </c>
      <c r="O271" s="13">
        <f t="shared" si="61"/>
        <v>0</v>
      </c>
      <c r="P271" s="13">
        <f t="shared" si="62"/>
        <v>0</v>
      </c>
      <c r="Q271" s="19"/>
    </row>
    <row r="272" spans="2:17" x14ac:dyDescent="0.25">
      <c r="B272">
        <v>2950</v>
      </c>
      <c r="C272" s="13">
        <v>5.2567659890383055E-2</v>
      </c>
      <c r="D272" s="13">
        <f t="shared" si="63"/>
        <v>5.2567659890383053E-3</v>
      </c>
      <c r="E272" s="11">
        <f t="shared" si="52"/>
        <v>6.7118644067796606E-20</v>
      </c>
      <c r="F272" s="3">
        <f t="shared" si="53"/>
        <v>0.41949152542372881</v>
      </c>
      <c r="G272" s="18">
        <f t="shared" si="54"/>
        <v>7.832050337203536E+16</v>
      </c>
      <c r="H272" s="18">
        <f t="shared" si="55"/>
        <v>0</v>
      </c>
      <c r="I272" s="18">
        <f t="shared" si="56"/>
        <v>0</v>
      </c>
      <c r="J272" s="18">
        <f t="shared" si="57"/>
        <v>0</v>
      </c>
      <c r="K272" s="18">
        <f t="shared" si="58"/>
        <v>0</v>
      </c>
      <c r="L272" s="13">
        <f t="shared" si="59"/>
        <v>0</v>
      </c>
      <c r="M272" s="13">
        <f t="shared" si="64"/>
        <v>0</v>
      </c>
      <c r="N272" s="13">
        <f t="shared" si="60"/>
        <v>0</v>
      </c>
      <c r="O272" s="13">
        <f t="shared" si="61"/>
        <v>0</v>
      </c>
      <c r="P272" s="13">
        <f t="shared" si="62"/>
        <v>0</v>
      </c>
      <c r="Q272" s="19"/>
    </row>
    <row r="273" spans="2:17" x14ac:dyDescent="0.25">
      <c r="B273">
        <v>2960</v>
      </c>
      <c r="C273" s="13">
        <v>4.6227482837646328E-2</v>
      </c>
      <c r="D273" s="13">
        <f t="shared" si="63"/>
        <v>4.6227482837646328E-3</v>
      </c>
      <c r="E273" s="11">
        <f t="shared" si="52"/>
        <v>6.6891891891891889E-20</v>
      </c>
      <c r="F273" s="3">
        <f t="shared" si="53"/>
        <v>0.41807432432432434</v>
      </c>
      <c r="G273" s="18">
        <f t="shared" si="54"/>
        <v>6.9107752120925824E+16</v>
      </c>
      <c r="H273" s="18">
        <f t="shared" si="55"/>
        <v>0</v>
      </c>
      <c r="I273" s="18">
        <f t="shared" si="56"/>
        <v>0</v>
      </c>
      <c r="J273" s="18">
        <f t="shared" si="57"/>
        <v>0</v>
      </c>
      <c r="K273" s="18">
        <f t="shared" si="58"/>
        <v>0</v>
      </c>
      <c r="L273" s="13">
        <f t="shared" si="59"/>
        <v>0</v>
      </c>
      <c r="M273" s="13">
        <f t="shared" si="64"/>
        <v>0</v>
      </c>
      <c r="N273" s="13">
        <f t="shared" si="60"/>
        <v>0</v>
      </c>
      <c r="O273" s="13">
        <f t="shared" si="61"/>
        <v>0</v>
      </c>
      <c r="P273" s="13">
        <f t="shared" si="62"/>
        <v>0</v>
      </c>
      <c r="Q273" s="19"/>
    </row>
    <row r="274" spans="2:17" x14ac:dyDescent="0.25">
      <c r="B274">
        <v>2970</v>
      </c>
      <c r="C274" s="13">
        <v>3.5429573052985423E-3</v>
      </c>
      <c r="D274" s="13">
        <f t="shared" si="63"/>
        <v>3.5429573052985424E-4</v>
      </c>
      <c r="E274" s="11">
        <f t="shared" si="52"/>
        <v>6.6666666666666661E-20</v>
      </c>
      <c r="F274" s="3">
        <f t="shared" si="53"/>
        <v>0.41666666666666663</v>
      </c>
      <c r="G274" s="18">
        <f t="shared" si="54"/>
        <v>5314435957947814</v>
      </c>
      <c r="H274" s="18">
        <f t="shared" si="55"/>
        <v>0</v>
      </c>
      <c r="I274" s="18">
        <f t="shared" si="56"/>
        <v>0</v>
      </c>
      <c r="J274" s="18">
        <f t="shared" si="57"/>
        <v>0</v>
      </c>
      <c r="K274" s="18">
        <f t="shared" si="58"/>
        <v>0</v>
      </c>
      <c r="L274" s="13">
        <f t="shared" si="59"/>
        <v>0</v>
      </c>
      <c r="M274" s="13">
        <f t="shared" si="64"/>
        <v>0</v>
      </c>
      <c r="N274" s="13">
        <f t="shared" si="60"/>
        <v>0</v>
      </c>
      <c r="O274" s="13">
        <f t="shared" si="61"/>
        <v>0</v>
      </c>
      <c r="P274" s="13">
        <f t="shared" si="62"/>
        <v>0</v>
      </c>
      <c r="Q274" s="19"/>
    </row>
    <row r="275" spans="2:17" x14ac:dyDescent="0.25">
      <c r="B275">
        <v>2980</v>
      </c>
      <c r="C275" s="13">
        <v>1.3455655692731191E-2</v>
      </c>
      <c r="D275" s="13">
        <f t="shared" si="63"/>
        <v>1.3455655692731191E-3</v>
      </c>
      <c r="E275" s="11">
        <f t="shared" si="52"/>
        <v>6.6442953020134223E-20</v>
      </c>
      <c r="F275" s="3">
        <f t="shared" si="53"/>
        <v>0.41526845637583892</v>
      </c>
      <c r="G275" s="18">
        <f t="shared" si="54"/>
        <v>2.0251441396130784E+16</v>
      </c>
      <c r="H275" s="18">
        <f t="shared" si="55"/>
        <v>0</v>
      </c>
      <c r="I275" s="18">
        <f t="shared" si="56"/>
        <v>0</v>
      </c>
      <c r="J275" s="18">
        <f t="shared" si="57"/>
        <v>0</v>
      </c>
      <c r="K275" s="18">
        <f t="shared" si="58"/>
        <v>0</v>
      </c>
      <c r="L275" s="13">
        <f t="shared" si="59"/>
        <v>0</v>
      </c>
      <c r="M275" s="13">
        <f t="shared" si="64"/>
        <v>0</v>
      </c>
      <c r="N275" s="13">
        <f t="shared" si="60"/>
        <v>0</v>
      </c>
      <c r="O275" s="13">
        <f t="shared" si="61"/>
        <v>0</v>
      </c>
      <c r="P275" s="13">
        <f t="shared" si="62"/>
        <v>0</v>
      </c>
      <c r="Q275" s="19"/>
    </row>
    <row r="276" spans="2:17" x14ac:dyDescent="0.25">
      <c r="B276">
        <v>2990</v>
      </c>
      <c r="C276" s="13">
        <v>0.10337354496769795</v>
      </c>
      <c r="D276" s="13">
        <f t="shared" si="63"/>
        <v>1.0337354496769795E-2</v>
      </c>
      <c r="E276" s="11">
        <f t="shared" si="52"/>
        <v>6.6220735785953173E-20</v>
      </c>
      <c r="F276" s="3">
        <f t="shared" si="53"/>
        <v>0.41387959866220736</v>
      </c>
      <c r="G276" s="18">
        <f t="shared" si="54"/>
        <v>1.5610449467344288E+17</v>
      </c>
      <c r="H276" s="18">
        <f t="shared" si="55"/>
        <v>0</v>
      </c>
      <c r="I276" s="18">
        <f t="shared" si="56"/>
        <v>0</v>
      </c>
      <c r="J276" s="18">
        <f t="shared" si="57"/>
        <v>0</v>
      </c>
      <c r="K276" s="18">
        <f t="shared" si="58"/>
        <v>0</v>
      </c>
      <c r="L276" s="13">
        <f t="shared" si="59"/>
        <v>0</v>
      </c>
      <c r="M276" s="13">
        <f t="shared" si="64"/>
        <v>0</v>
      </c>
      <c r="N276" s="13">
        <f t="shared" si="60"/>
        <v>0</v>
      </c>
      <c r="O276" s="13">
        <f t="shared" si="61"/>
        <v>0</v>
      </c>
      <c r="P276" s="13">
        <f t="shared" si="62"/>
        <v>0</v>
      </c>
      <c r="Q276" s="19"/>
    </row>
    <row r="277" spans="2:17" x14ac:dyDescent="0.25">
      <c r="B277">
        <v>3000</v>
      </c>
      <c r="C277" s="13">
        <v>7.8909813430984382E-2</v>
      </c>
      <c r="D277" s="13">
        <f t="shared" si="63"/>
        <v>7.8909813430984386E-3</v>
      </c>
      <c r="E277" s="11">
        <f t="shared" si="52"/>
        <v>6.6E-20</v>
      </c>
      <c r="F277" s="3">
        <f t="shared" si="53"/>
        <v>0.41250000000000003</v>
      </c>
      <c r="G277" s="18">
        <f t="shared" si="54"/>
        <v>1.1956032338027938E+17</v>
      </c>
      <c r="H277" s="18">
        <f t="shared" si="55"/>
        <v>0</v>
      </c>
      <c r="I277" s="18">
        <f t="shared" si="56"/>
        <v>0</v>
      </c>
      <c r="J277" s="18">
        <f t="shared" si="57"/>
        <v>0</v>
      </c>
      <c r="K277" s="18">
        <f t="shared" si="58"/>
        <v>0</v>
      </c>
      <c r="L277" s="13">
        <f t="shared" si="59"/>
        <v>0</v>
      </c>
      <c r="M277" s="13">
        <f t="shared" si="64"/>
        <v>0</v>
      </c>
      <c r="N277" s="13">
        <f t="shared" si="60"/>
        <v>0</v>
      </c>
      <c r="O277" s="13">
        <f t="shared" si="61"/>
        <v>0</v>
      </c>
      <c r="P277" s="13">
        <f t="shared" si="62"/>
        <v>0</v>
      </c>
      <c r="Q277" s="19"/>
    </row>
    <row r="278" spans="2:17" x14ac:dyDescent="0.25">
      <c r="B278">
        <v>3010</v>
      </c>
      <c r="C278" s="13">
        <v>6.8861060173569924E-2</v>
      </c>
      <c r="D278" s="13">
        <f t="shared" si="63"/>
        <v>6.8861060173569921E-3</v>
      </c>
      <c r="E278" s="11">
        <f t="shared" si="52"/>
        <v>6.578073089700996E-20</v>
      </c>
      <c r="F278" s="3">
        <f t="shared" si="53"/>
        <v>0.41112956810631229</v>
      </c>
      <c r="G278" s="18">
        <f t="shared" si="54"/>
        <v>1.0468272278911389E+17</v>
      </c>
      <c r="H278" s="18">
        <f t="shared" si="55"/>
        <v>0</v>
      </c>
      <c r="I278" s="18">
        <f t="shared" si="56"/>
        <v>0</v>
      </c>
      <c r="J278" s="18">
        <f t="shared" si="57"/>
        <v>0</v>
      </c>
      <c r="K278" s="18">
        <f t="shared" si="58"/>
        <v>0</v>
      </c>
      <c r="L278" s="13">
        <f t="shared" si="59"/>
        <v>0</v>
      </c>
      <c r="M278" s="13">
        <f t="shared" si="64"/>
        <v>0</v>
      </c>
      <c r="N278" s="13">
        <f t="shared" si="60"/>
        <v>0</v>
      </c>
      <c r="O278" s="13">
        <f t="shared" si="61"/>
        <v>0</v>
      </c>
      <c r="P278" s="13">
        <f t="shared" si="62"/>
        <v>0</v>
      </c>
      <c r="Q278" s="19"/>
    </row>
    <row r="279" spans="2:17" x14ac:dyDescent="0.25">
      <c r="B279">
        <v>3020</v>
      </c>
      <c r="C279" s="13">
        <v>6.3722550302121126E-3</v>
      </c>
      <c r="D279" s="13">
        <f t="shared" si="63"/>
        <v>6.3722550302121122E-4</v>
      </c>
      <c r="E279" s="11">
        <f t="shared" si="52"/>
        <v>6.5562913907284756E-20</v>
      </c>
      <c r="F279" s="3">
        <f t="shared" si="53"/>
        <v>0.40976821192052976</v>
      </c>
      <c r="G279" s="18">
        <f t="shared" si="54"/>
        <v>9719298076384132</v>
      </c>
      <c r="H279" s="18">
        <f t="shared" si="55"/>
        <v>0</v>
      </c>
      <c r="I279" s="18">
        <f t="shared" si="56"/>
        <v>0</v>
      </c>
      <c r="J279" s="18">
        <f t="shared" si="57"/>
        <v>0</v>
      </c>
      <c r="K279" s="18">
        <f t="shared" si="58"/>
        <v>0</v>
      </c>
      <c r="L279" s="13">
        <f t="shared" si="59"/>
        <v>0</v>
      </c>
      <c r="M279" s="13">
        <f t="shared" si="64"/>
        <v>0</v>
      </c>
      <c r="N279" s="13">
        <f t="shared" si="60"/>
        <v>0</v>
      </c>
      <c r="O279" s="13">
        <f t="shared" si="61"/>
        <v>0</v>
      </c>
      <c r="P279" s="13">
        <f t="shared" si="62"/>
        <v>0</v>
      </c>
      <c r="Q279" s="19"/>
    </row>
    <row r="280" spans="2:17" x14ac:dyDescent="0.25">
      <c r="B280">
        <v>3030</v>
      </c>
      <c r="C280" s="13">
        <v>6.1091955033293323E-2</v>
      </c>
      <c r="D280" s="13">
        <f t="shared" si="63"/>
        <v>6.1091955033293326E-3</v>
      </c>
      <c r="E280" s="11">
        <f t="shared" si="52"/>
        <v>6.5346534653465336E-20</v>
      </c>
      <c r="F280" s="3">
        <f t="shared" si="53"/>
        <v>0.40841584158415839</v>
      </c>
      <c r="G280" s="18">
        <f t="shared" si="54"/>
        <v>9.3489203914585264E+16</v>
      </c>
      <c r="H280" s="18">
        <f t="shared" si="55"/>
        <v>0</v>
      </c>
      <c r="I280" s="18">
        <f t="shared" si="56"/>
        <v>0</v>
      </c>
      <c r="J280" s="18">
        <f t="shared" si="57"/>
        <v>0</v>
      </c>
      <c r="K280" s="18">
        <f t="shared" si="58"/>
        <v>0</v>
      </c>
      <c r="L280" s="13">
        <f t="shared" si="59"/>
        <v>0</v>
      </c>
      <c r="M280" s="13">
        <f t="shared" si="64"/>
        <v>0</v>
      </c>
      <c r="N280" s="13">
        <f t="shared" si="60"/>
        <v>0</v>
      </c>
      <c r="O280" s="13">
        <f t="shared" si="61"/>
        <v>0</v>
      </c>
      <c r="P280" s="13">
        <f t="shared" si="62"/>
        <v>0</v>
      </c>
      <c r="Q280" s="19"/>
    </row>
    <row r="281" spans="2:17" x14ac:dyDescent="0.25">
      <c r="B281">
        <v>3040</v>
      </c>
      <c r="C281" s="13">
        <v>2.0354934798016942E-2</v>
      </c>
      <c r="D281" s="13">
        <f t="shared" si="63"/>
        <v>2.0354934798016942E-3</v>
      </c>
      <c r="E281" s="11">
        <f t="shared" si="52"/>
        <v>6.5131578947368413E-20</v>
      </c>
      <c r="F281" s="3">
        <f t="shared" si="53"/>
        <v>0.4070723684210526</v>
      </c>
      <c r="G281" s="18">
        <f t="shared" si="54"/>
        <v>3.1252021104026016E+16</v>
      </c>
      <c r="H281" s="18">
        <f t="shared" si="55"/>
        <v>0</v>
      </c>
      <c r="I281" s="18">
        <f t="shared" si="56"/>
        <v>0</v>
      </c>
      <c r="J281" s="18">
        <f t="shared" si="57"/>
        <v>0</v>
      </c>
      <c r="K281" s="18">
        <f t="shared" si="58"/>
        <v>0</v>
      </c>
      <c r="L281" s="13">
        <f t="shared" si="59"/>
        <v>0</v>
      </c>
      <c r="M281" s="13">
        <f t="shared" si="64"/>
        <v>0</v>
      </c>
      <c r="N281" s="13">
        <f t="shared" si="60"/>
        <v>0</v>
      </c>
      <c r="O281" s="13">
        <f t="shared" si="61"/>
        <v>0</v>
      </c>
      <c r="P281" s="13">
        <f t="shared" si="62"/>
        <v>0</v>
      </c>
      <c r="Q281" s="19"/>
    </row>
    <row r="282" spans="2:17" x14ac:dyDescent="0.25">
      <c r="B282">
        <v>3050</v>
      </c>
      <c r="C282" s="13">
        <v>1.037858324524913E-2</v>
      </c>
      <c r="D282" s="13">
        <f t="shared" si="63"/>
        <v>1.037858324524913E-3</v>
      </c>
      <c r="E282" s="11">
        <f t="shared" si="52"/>
        <v>6.4918032786885243E-20</v>
      </c>
      <c r="F282" s="3">
        <f t="shared" si="53"/>
        <v>0.40573770491803279</v>
      </c>
      <c r="G282" s="18">
        <f t="shared" si="54"/>
        <v>1.5987211564651438E+16</v>
      </c>
      <c r="H282" s="18">
        <f t="shared" si="55"/>
        <v>0</v>
      </c>
      <c r="I282" s="18">
        <f t="shared" si="56"/>
        <v>0</v>
      </c>
      <c r="J282" s="18">
        <f t="shared" si="57"/>
        <v>0</v>
      </c>
      <c r="K282" s="18">
        <f t="shared" si="58"/>
        <v>0</v>
      </c>
      <c r="L282" s="13">
        <f t="shared" si="59"/>
        <v>0</v>
      </c>
      <c r="M282" s="13">
        <f t="shared" si="64"/>
        <v>0</v>
      </c>
      <c r="N282" s="13">
        <f t="shared" si="60"/>
        <v>0</v>
      </c>
      <c r="O282" s="13">
        <f t="shared" si="61"/>
        <v>0</v>
      </c>
      <c r="P282" s="13">
        <f t="shared" si="62"/>
        <v>0</v>
      </c>
      <c r="Q282" s="19"/>
    </row>
    <row r="283" spans="2:17" x14ac:dyDescent="0.25">
      <c r="B283">
        <v>3060</v>
      </c>
      <c r="C283" s="13">
        <v>6.3363558516581542E-2</v>
      </c>
      <c r="D283" s="13">
        <f t="shared" si="63"/>
        <v>6.3363558516581538E-3</v>
      </c>
      <c r="E283" s="11">
        <f t="shared" si="52"/>
        <v>6.4705882352941167E-20</v>
      </c>
      <c r="F283" s="3">
        <f t="shared" si="53"/>
        <v>0.4044117647058823</v>
      </c>
      <c r="G283" s="18">
        <f t="shared" si="54"/>
        <v>9.7925499525626032E+16</v>
      </c>
      <c r="H283" s="18">
        <f t="shared" si="55"/>
        <v>0</v>
      </c>
      <c r="I283" s="18">
        <f t="shared" si="56"/>
        <v>0</v>
      </c>
      <c r="J283" s="18">
        <f t="shared" si="57"/>
        <v>0</v>
      </c>
      <c r="K283" s="18">
        <f t="shared" si="58"/>
        <v>0</v>
      </c>
      <c r="L283" s="13">
        <f t="shared" si="59"/>
        <v>0</v>
      </c>
      <c r="M283" s="13">
        <f t="shared" si="64"/>
        <v>0</v>
      </c>
      <c r="N283" s="13">
        <f t="shared" si="60"/>
        <v>0</v>
      </c>
      <c r="O283" s="13">
        <f t="shared" si="61"/>
        <v>0</v>
      </c>
      <c r="P283" s="13">
        <f t="shared" si="62"/>
        <v>0</v>
      </c>
      <c r="Q283" s="19"/>
    </row>
    <row r="284" spans="2:17" x14ac:dyDescent="0.25">
      <c r="B284">
        <v>3070</v>
      </c>
      <c r="C284" s="13">
        <v>1.7589591912207905E-2</v>
      </c>
      <c r="D284" s="13">
        <f t="shared" si="63"/>
        <v>1.7589591912207905E-3</v>
      </c>
      <c r="E284" s="11">
        <f t="shared" si="52"/>
        <v>6.4495114006514647E-20</v>
      </c>
      <c r="F284" s="3">
        <f t="shared" si="53"/>
        <v>0.40309446254071657</v>
      </c>
      <c r="G284" s="18">
        <f t="shared" si="54"/>
        <v>2.7272751096201152E+16</v>
      </c>
      <c r="H284" s="18">
        <f t="shared" si="55"/>
        <v>0</v>
      </c>
      <c r="I284" s="18">
        <f t="shared" si="56"/>
        <v>0</v>
      </c>
      <c r="J284" s="18">
        <f t="shared" si="57"/>
        <v>0</v>
      </c>
      <c r="K284" s="18">
        <f t="shared" si="58"/>
        <v>0</v>
      </c>
      <c r="L284" s="13">
        <f t="shared" si="59"/>
        <v>0</v>
      </c>
      <c r="M284" s="13">
        <f t="shared" si="64"/>
        <v>0</v>
      </c>
      <c r="N284" s="13">
        <f t="shared" si="60"/>
        <v>0</v>
      </c>
      <c r="O284" s="13">
        <f t="shared" si="61"/>
        <v>0</v>
      </c>
      <c r="P284" s="13">
        <f t="shared" si="62"/>
        <v>0</v>
      </c>
      <c r="Q284" s="19"/>
    </row>
    <row r="285" spans="2:17" x14ac:dyDescent="0.25">
      <c r="B285">
        <v>3080</v>
      </c>
      <c r="C285" s="13">
        <v>3.6426102071107885E-2</v>
      </c>
      <c r="D285" s="13">
        <f t="shared" si="63"/>
        <v>3.6426102071107887E-3</v>
      </c>
      <c r="E285" s="11">
        <f t="shared" si="52"/>
        <v>6.4285714285714281E-20</v>
      </c>
      <c r="F285" s="3">
        <f t="shared" si="53"/>
        <v>0.4017857142857143</v>
      </c>
      <c r="G285" s="18">
        <f t="shared" si="54"/>
        <v>5.6662825443945608E+16</v>
      </c>
      <c r="H285" s="18">
        <f t="shared" si="55"/>
        <v>0</v>
      </c>
      <c r="I285" s="18">
        <f t="shared" si="56"/>
        <v>0</v>
      </c>
      <c r="J285" s="18">
        <f t="shared" si="57"/>
        <v>0</v>
      </c>
      <c r="K285" s="18">
        <f t="shared" si="58"/>
        <v>0</v>
      </c>
      <c r="L285" s="13">
        <f t="shared" si="59"/>
        <v>0</v>
      </c>
      <c r="M285" s="13">
        <f t="shared" si="64"/>
        <v>0</v>
      </c>
      <c r="N285" s="13">
        <f t="shared" si="60"/>
        <v>0</v>
      </c>
      <c r="O285" s="13">
        <f t="shared" si="61"/>
        <v>0</v>
      </c>
      <c r="P285" s="13">
        <f t="shared" si="62"/>
        <v>0</v>
      </c>
      <c r="Q285" s="19"/>
    </row>
    <row r="286" spans="2:17" x14ac:dyDescent="0.25">
      <c r="B286">
        <v>3090</v>
      </c>
      <c r="C286" s="13">
        <v>2.3937813598794256E-2</v>
      </c>
      <c r="D286" s="13">
        <f t="shared" si="63"/>
        <v>2.3937813598794255E-3</v>
      </c>
      <c r="E286" s="11">
        <f t="shared" si="52"/>
        <v>6.4077669902912621E-20</v>
      </c>
      <c r="F286" s="3">
        <f t="shared" si="53"/>
        <v>0.40048543689320393</v>
      </c>
      <c r="G286" s="18">
        <f t="shared" si="54"/>
        <v>3.7357496979936488E+16</v>
      </c>
      <c r="H286" s="18">
        <f t="shared" si="55"/>
        <v>0</v>
      </c>
      <c r="I286" s="18">
        <f t="shared" si="56"/>
        <v>0</v>
      </c>
      <c r="J286" s="18">
        <f t="shared" si="57"/>
        <v>0</v>
      </c>
      <c r="K286" s="18">
        <f t="shared" si="58"/>
        <v>0</v>
      </c>
      <c r="L286" s="13">
        <f t="shared" si="59"/>
        <v>0</v>
      </c>
      <c r="M286" s="13">
        <f t="shared" si="64"/>
        <v>0</v>
      </c>
      <c r="N286" s="13">
        <f t="shared" si="60"/>
        <v>0</v>
      </c>
      <c r="O286" s="13">
        <f t="shared" si="61"/>
        <v>0</v>
      </c>
      <c r="P286" s="13">
        <f t="shared" si="62"/>
        <v>0</v>
      </c>
      <c r="Q286" s="19"/>
    </row>
    <row r="287" spans="2:17" x14ac:dyDescent="0.25">
      <c r="B287">
        <v>3100</v>
      </c>
      <c r="C287" s="13">
        <v>4.4255541965256683E-2</v>
      </c>
      <c r="D287" s="13">
        <f t="shared" si="63"/>
        <v>4.4255541965256681E-3</v>
      </c>
      <c r="E287" s="11">
        <f t="shared" si="52"/>
        <v>6.3870967741935474E-20</v>
      </c>
      <c r="F287" s="3">
        <f t="shared" si="53"/>
        <v>0.39919354838709675</v>
      </c>
      <c r="G287" s="18">
        <f t="shared" si="54"/>
        <v>6.92889798445938E+16</v>
      </c>
      <c r="H287" s="18">
        <f t="shared" si="55"/>
        <v>0</v>
      </c>
      <c r="I287" s="18">
        <f t="shared" si="56"/>
        <v>0</v>
      </c>
      <c r="J287" s="18">
        <f t="shared" si="57"/>
        <v>0</v>
      </c>
      <c r="K287" s="18">
        <f t="shared" si="58"/>
        <v>0</v>
      </c>
      <c r="L287" s="13">
        <f t="shared" si="59"/>
        <v>0</v>
      </c>
      <c r="M287" s="13">
        <f t="shared" si="64"/>
        <v>0</v>
      </c>
      <c r="N287" s="13">
        <f t="shared" si="60"/>
        <v>0</v>
      </c>
      <c r="O287" s="13">
        <f t="shared" si="61"/>
        <v>0</v>
      </c>
      <c r="P287" s="13">
        <f t="shared" si="62"/>
        <v>0</v>
      </c>
      <c r="Q287" s="19"/>
    </row>
    <row r="288" spans="2:17" x14ac:dyDescent="0.25">
      <c r="B288">
        <v>3110</v>
      </c>
      <c r="C288" s="13">
        <v>8.5040830003630819E-3</v>
      </c>
      <c r="D288" s="13">
        <f t="shared" si="63"/>
        <v>8.5040830003630817E-4</v>
      </c>
      <c r="E288" s="11">
        <f t="shared" si="52"/>
        <v>6.366559485530546E-20</v>
      </c>
      <c r="F288" s="3">
        <f t="shared" si="53"/>
        <v>0.39790996784565913</v>
      </c>
      <c r="G288" s="18">
        <f t="shared" si="54"/>
        <v>1.3357423298550094E+16</v>
      </c>
      <c r="H288" s="18">
        <f t="shared" si="55"/>
        <v>0</v>
      </c>
      <c r="I288" s="18">
        <f t="shared" si="56"/>
        <v>0</v>
      </c>
      <c r="J288" s="18">
        <f t="shared" si="57"/>
        <v>0</v>
      </c>
      <c r="K288" s="18">
        <f t="shared" si="58"/>
        <v>0</v>
      </c>
      <c r="L288" s="13">
        <f t="shared" si="59"/>
        <v>0</v>
      </c>
      <c r="M288" s="13">
        <f t="shared" si="64"/>
        <v>0</v>
      </c>
      <c r="N288" s="13">
        <f t="shared" si="60"/>
        <v>0</v>
      </c>
      <c r="O288" s="13">
        <f t="shared" si="61"/>
        <v>0</v>
      </c>
      <c r="P288" s="13">
        <f t="shared" si="62"/>
        <v>0</v>
      </c>
      <c r="Q288" s="19"/>
    </row>
    <row r="289" spans="2:17" x14ac:dyDescent="0.25">
      <c r="B289">
        <v>3120</v>
      </c>
      <c r="C289" s="13">
        <v>9.8744863766469224E-2</v>
      </c>
      <c r="D289" s="13">
        <f t="shared" si="63"/>
        <v>9.874486376646922E-3</v>
      </c>
      <c r="E289" s="11">
        <f t="shared" si="52"/>
        <v>6.3461538461538453E-20</v>
      </c>
      <c r="F289" s="3">
        <f t="shared" si="53"/>
        <v>0.39663461538461536</v>
      </c>
      <c r="G289" s="18">
        <f t="shared" si="54"/>
        <v>1.5559796714716365E+17</v>
      </c>
      <c r="H289" s="18">
        <f t="shared" si="55"/>
        <v>0</v>
      </c>
      <c r="I289" s="18">
        <f t="shared" si="56"/>
        <v>0</v>
      </c>
      <c r="J289" s="18">
        <f t="shared" si="57"/>
        <v>0</v>
      </c>
      <c r="K289" s="18">
        <f t="shared" si="58"/>
        <v>0</v>
      </c>
      <c r="L289" s="13">
        <f t="shared" si="59"/>
        <v>0</v>
      </c>
      <c r="M289" s="13">
        <f t="shared" si="64"/>
        <v>0</v>
      </c>
      <c r="N289" s="13">
        <f t="shared" si="60"/>
        <v>0</v>
      </c>
      <c r="O289" s="13">
        <f t="shared" si="61"/>
        <v>0</v>
      </c>
      <c r="P289" s="13">
        <f t="shared" si="62"/>
        <v>0</v>
      </c>
      <c r="Q289" s="19"/>
    </row>
    <row r="290" spans="2:17" x14ac:dyDescent="0.25">
      <c r="B290">
        <v>3130</v>
      </c>
      <c r="C290" s="13">
        <v>5.7935441826546211E-2</v>
      </c>
      <c r="D290" s="13">
        <f t="shared" si="63"/>
        <v>5.7935441826546209E-3</v>
      </c>
      <c r="E290" s="11">
        <f t="shared" si="52"/>
        <v>6.3258785942492009E-20</v>
      </c>
      <c r="F290" s="3">
        <f t="shared" si="53"/>
        <v>0.39536741214057508</v>
      </c>
      <c r="G290" s="18">
        <f t="shared" si="54"/>
        <v>9.1584814604590736E+16</v>
      </c>
      <c r="H290" s="18">
        <f t="shared" si="55"/>
        <v>0</v>
      </c>
      <c r="I290" s="18">
        <f t="shared" si="56"/>
        <v>0</v>
      </c>
      <c r="J290" s="18">
        <f t="shared" si="57"/>
        <v>0</v>
      </c>
      <c r="K290" s="18">
        <f t="shared" si="58"/>
        <v>0</v>
      </c>
      <c r="L290" s="13">
        <f t="shared" si="59"/>
        <v>0</v>
      </c>
      <c r="M290" s="13">
        <f t="shared" si="64"/>
        <v>0</v>
      </c>
      <c r="N290" s="13">
        <f t="shared" si="60"/>
        <v>0</v>
      </c>
      <c r="O290" s="13">
        <f t="shared" si="61"/>
        <v>0</v>
      </c>
      <c r="P290" s="13">
        <f t="shared" si="62"/>
        <v>0</v>
      </c>
      <c r="Q290" s="19"/>
    </row>
    <row r="291" spans="2:17" x14ac:dyDescent="0.25">
      <c r="B291">
        <v>3140</v>
      </c>
      <c r="C291" s="13">
        <v>3.3426459224428481E-2</v>
      </c>
      <c r="D291" s="13">
        <f t="shared" si="63"/>
        <v>3.3426459224428482E-3</v>
      </c>
      <c r="E291" s="11">
        <f t="shared" si="52"/>
        <v>6.3057324840764324E-20</v>
      </c>
      <c r="F291" s="3">
        <f t="shared" si="53"/>
        <v>0.39410828025477707</v>
      </c>
      <c r="G291" s="18">
        <f t="shared" si="54"/>
        <v>5.300963735591184E+16</v>
      </c>
      <c r="H291" s="18">
        <f t="shared" si="55"/>
        <v>0</v>
      </c>
      <c r="I291" s="18">
        <f t="shared" si="56"/>
        <v>0</v>
      </c>
      <c r="J291" s="18">
        <f t="shared" si="57"/>
        <v>0</v>
      </c>
      <c r="K291" s="18">
        <f t="shared" si="58"/>
        <v>0</v>
      </c>
      <c r="L291" s="13">
        <f t="shared" si="59"/>
        <v>0</v>
      </c>
      <c r="M291" s="13">
        <f t="shared" si="64"/>
        <v>0</v>
      </c>
      <c r="N291" s="13">
        <f t="shared" si="60"/>
        <v>0</v>
      </c>
      <c r="O291" s="13">
        <f t="shared" si="61"/>
        <v>0</v>
      </c>
      <c r="P291" s="13">
        <f t="shared" si="62"/>
        <v>0</v>
      </c>
      <c r="Q291" s="19"/>
    </row>
    <row r="292" spans="2:17" x14ac:dyDescent="0.25">
      <c r="B292">
        <v>3150</v>
      </c>
      <c r="C292" s="13">
        <v>6.7116380207432214E-2</v>
      </c>
      <c r="D292" s="13">
        <f t="shared" si="63"/>
        <v>6.7116380207432212E-3</v>
      </c>
      <c r="E292" s="11">
        <f t="shared" si="52"/>
        <v>6.2857142857142848E-20</v>
      </c>
      <c r="F292" s="3">
        <f t="shared" si="53"/>
        <v>0.39285714285714279</v>
      </c>
      <c r="G292" s="18">
        <f t="shared" si="54"/>
        <v>1.067760594209149E+17</v>
      </c>
      <c r="H292" s="18">
        <f t="shared" si="55"/>
        <v>0</v>
      </c>
      <c r="I292" s="18">
        <f t="shared" si="56"/>
        <v>0</v>
      </c>
      <c r="J292" s="18">
        <f t="shared" si="57"/>
        <v>0</v>
      </c>
      <c r="K292" s="18">
        <f t="shared" si="58"/>
        <v>0</v>
      </c>
      <c r="L292" s="13">
        <f t="shared" si="59"/>
        <v>0</v>
      </c>
      <c r="M292" s="13">
        <f t="shared" si="64"/>
        <v>0</v>
      </c>
      <c r="N292" s="13">
        <f t="shared" si="60"/>
        <v>0</v>
      </c>
      <c r="O292" s="13">
        <f t="shared" si="61"/>
        <v>0</v>
      </c>
      <c r="P292" s="13">
        <f t="shared" si="62"/>
        <v>0</v>
      </c>
      <c r="Q292" s="19"/>
    </row>
    <row r="293" spans="2:17" x14ac:dyDescent="0.25">
      <c r="B293">
        <v>3160</v>
      </c>
      <c r="C293" s="13">
        <v>9.2835074624687514E-2</v>
      </c>
      <c r="D293" s="13">
        <f t="shared" si="63"/>
        <v>9.2835074624687507E-3</v>
      </c>
      <c r="E293" s="11">
        <f t="shared" si="52"/>
        <v>6.265822784810126E-20</v>
      </c>
      <c r="F293" s="3">
        <f t="shared" si="53"/>
        <v>0.39161392405063289</v>
      </c>
      <c r="G293" s="18">
        <f t="shared" si="54"/>
        <v>1.4816102818889523E+17</v>
      </c>
      <c r="H293" s="18">
        <f t="shared" si="55"/>
        <v>0</v>
      </c>
      <c r="I293" s="18">
        <f t="shared" si="56"/>
        <v>0</v>
      </c>
      <c r="J293" s="18">
        <f t="shared" si="57"/>
        <v>0</v>
      </c>
      <c r="K293" s="18">
        <f t="shared" si="58"/>
        <v>0</v>
      </c>
      <c r="L293" s="13">
        <f t="shared" si="59"/>
        <v>0</v>
      </c>
      <c r="M293" s="13">
        <f t="shared" si="64"/>
        <v>0</v>
      </c>
      <c r="N293" s="13">
        <f t="shared" si="60"/>
        <v>0</v>
      </c>
      <c r="O293" s="13">
        <f t="shared" si="61"/>
        <v>0</v>
      </c>
      <c r="P293" s="13">
        <f t="shared" si="62"/>
        <v>0</v>
      </c>
      <c r="Q293" s="19"/>
    </row>
    <row r="294" spans="2:17" x14ac:dyDescent="0.25">
      <c r="B294">
        <v>3170</v>
      </c>
      <c r="C294" s="13">
        <v>0.12585829657740347</v>
      </c>
      <c r="D294" s="13">
        <f t="shared" si="63"/>
        <v>1.2585829657740346E-2</v>
      </c>
      <c r="E294" s="11">
        <f t="shared" si="52"/>
        <v>6.2460567823343839E-20</v>
      </c>
      <c r="F294" s="3">
        <f t="shared" si="53"/>
        <v>0.39037854889589901</v>
      </c>
      <c r="G294" s="18">
        <f t="shared" si="54"/>
        <v>2.01500404116348E+17</v>
      </c>
      <c r="H294" s="18">
        <f t="shared" si="55"/>
        <v>0</v>
      </c>
      <c r="I294" s="18">
        <f t="shared" si="56"/>
        <v>0</v>
      </c>
      <c r="J294" s="18">
        <f t="shared" si="57"/>
        <v>0</v>
      </c>
      <c r="K294" s="18">
        <f t="shared" si="58"/>
        <v>0</v>
      </c>
      <c r="L294" s="13">
        <f t="shared" si="59"/>
        <v>0</v>
      </c>
      <c r="M294" s="13">
        <f t="shared" si="64"/>
        <v>0</v>
      </c>
      <c r="N294" s="13">
        <f t="shared" si="60"/>
        <v>0</v>
      </c>
      <c r="O294" s="13">
        <f t="shared" si="61"/>
        <v>0</v>
      </c>
      <c r="P294" s="13">
        <f t="shared" si="62"/>
        <v>0</v>
      </c>
      <c r="Q294" s="19"/>
    </row>
    <row r="295" spans="2:17" x14ac:dyDescent="0.25">
      <c r="B295">
        <v>3180</v>
      </c>
      <c r="C295" s="13">
        <v>0.10680257014610117</v>
      </c>
      <c r="D295" s="13">
        <f t="shared" si="63"/>
        <v>1.0680257014610117E-2</v>
      </c>
      <c r="E295" s="11">
        <f t="shared" si="52"/>
        <v>6.2264150943396217E-20</v>
      </c>
      <c r="F295" s="3">
        <f t="shared" si="53"/>
        <v>0.38915094339622636</v>
      </c>
      <c r="G295" s="18">
        <f t="shared" si="54"/>
        <v>1.7153140053767766E+17</v>
      </c>
      <c r="H295" s="18">
        <f t="shared" si="55"/>
        <v>0</v>
      </c>
      <c r="I295" s="18">
        <f t="shared" si="56"/>
        <v>0</v>
      </c>
      <c r="J295" s="18">
        <f t="shared" si="57"/>
        <v>0</v>
      </c>
      <c r="K295" s="18">
        <f t="shared" si="58"/>
        <v>0</v>
      </c>
      <c r="L295" s="13">
        <f t="shared" si="59"/>
        <v>0</v>
      </c>
      <c r="M295" s="13">
        <f t="shared" si="64"/>
        <v>0</v>
      </c>
      <c r="N295" s="13">
        <f t="shared" si="60"/>
        <v>0</v>
      </c>
      <c r="O295" s="13">
        <f t="shared" si="61"/>
        <v>0</v>
      </c>
      <c r="P295" s="13">
        <f t="shared" si="62"/>
        <v>0</v>
      </c>
      <c r="Q295" s="19"/>
    </row>
    <row r="296" spans="2:17" x14ac:dyDescent="0.25">
      <c r="B296">
        <v>3190</v>
      </c>
      <c r="C296" s="13">
        <v>4.2624492452244957E-2</v>
      </c>
      <c r="D296" s="13">
        <f t="shared" si="63"/>
        <v>4.2624492452244958E-3</v>
      </c>
      <c r="E296" s="11">
        <f t="shared" si="52"/>
        <v>6.2068965517241364E-20</v>
      </c>
      <c r="F296" s="3">
        <f t="shared" si="53"/>
        <v>0.38793103448275856</v>
      </c>
      <c r="G296" s="18">
        <f t="shared" si="54"/>
        <v>6.867279339528356E+16</v>
      </c>
      <c r="H296" s="18">
        <f t="shared" si="55"/>
        <v>0</v>
      </c>
      <c r="I296" s="18">
        <f t="shared" si="56"/>
        <v>0</v>
      </c>
      <c r="J296" s="18">
        <f t="shared" si="57"/>
        <v>0</v>
      </c>
      <c r="K296" s="18">
        <f t="shared" si="58"/>
        <v>0</v>
      </c>
      <c r="L296" s="13">
        <f t="shared" si="59"/>
        <v>0</v>
      </c>
      <c r="M296" s="13">
        <f t="shared" si="64"/>
        <v>0</v>
      </c>
      <c r="N296" s="13">
        <f t="shared" si="60"/>
        <v>0</v>
      </c>
      <c r="O296" s="13">
        <f t="shared" si="61"/>
        <v>0</v>
      </c>
      <c r="P296" s="13">
        <f t="shared" si="62"/>
        <v>0</v>
      </c>
      <c r="Q296" s="19"/>
    </row>
    <row r="297" spans="2:17" x14ac:dyDescent="0.25">
      <c r="B297">
        <v>3200</v>
      </c>
      <c r="C297" s="13">
        <v>4.4087610233645739E-3</v>
      </c>
      <c r="D297" s="13">
        <f t="shared" si="63"/>
        <v>4.4087610233645738E-4</v>
      </c>
      <c r="E297" s="11">
        <f t="shared" si="52"/>
        <v>6.1874999999999996E-20</v>
      </c>
      <c r="F297" s="3">
        <f t="shared" si="53"/>
        <v>0.38671875</v>
      </c>
      <c r="G297" s="18">
        <f t="shared" si="54"/>
        <v>7125270340791231</v>
      </c>
      <c r="H297" s="18">
        <f t="shared" si="55"/>
        <v>0</v>
      </c>
      <c r="I297" s="18">
        <f t="shared" si="56"/>
        <v>0</v>
      </c>
      <c r="J297" s="18">
        <f t="shared" si="57"/>
        <v>0</v>
      </c>
      <c r="K297" s="18">
        <f t="shared" si="58"/>
        <v>0</v>
      </c>
      <c r="L297" s="13">
        <f t="shared" si="59"/>
        <v>0</v>
      </c>
      <c r="M297" s="13">
        <f t="shared" si="64"/>
        <v>0</v>
      </c>
      <c r="N297" s="13">
        <f t="shared" si="60"/>
        <v>0</v>
      </c>
      <c r="O297" s="13">
        <f t="shared" si="61"/>
        <v>0</v>
      </c>
      <c r="P297" s="13">
        <f t="shared" si="62"/>
        <v>0</v>
      </c>
      <c r="Q297" s="19"/>
    </row>
    <row r="298" spans="2:17" x14ac:dyDescent="0.25">
      <c r="B298">
        <v>3210</v>
      </c>
      <c r="C298" s="13">
        <v>1.3710067238225624E-3</v>
      </c>
      <c r="D298" s="13">
        <f t="shared" si="63"/>
        <v>1.3710067238225624E-4</v>
      </c>
      <c r="E298" s="11">
        <f t="shared" si="52"/>
        <v>6.1682242990654199E-20</v>
      </c>
      <c r="F298" s="3">
        <f t="shared" si="53"/>
        <v>0.38551401869158874</v>
      </c>
      <c r="G298" s="18">
        <f t="shared" si="54"/>
        <v>2222692718924457.5</v>
      </c>
      <c r="H298" s="18">
        <f t="shared" si="55"/>
        <v>0</v>
      </c>
      <c r="I298" s="18">
        <f t="shared" si="56"/>
        <v>0</v>
      </c>
      <c r="J298" s="18">
        <f t="shared" si="57"/>
        <v>0</v>
      </c>
      <c r="K298" s="18">
        <f t="shared" si="58"/>
        <v>0</v>
      </c>
      <c r="L298" s="13">
        <f t="shared" si="59"/>
        <v>0</v>
      </c>
      <c r="M298" s="13">
        <f t="shared" si="64"/>
        <v>0</v>
      </c>
      <c r="N298" s="13">
        <f t="shared" si="60"/>
        <v>0</v>
      </c>
      <c r="O298" s="13">
        <f t="shared" si="61"/>
        <v>0</v>
      </c>
      <c r="P298" s="13">
        <f t="shared" si="62"/>
        <v>0</v>
      </c>
      <c r="Q298" s="19"/>
    </row>
    <row r="299" spans="2:17" x14ac:dyDescent="0.25">
      <c r="B299">
        <v>3220</v>
      </c>
      <c r="C299" s="13">
        <v>1.6178764250829692E-2</v>
      </c>
      <c r="D299" s="13">
        <f t="shared" si="63"/>
        <v>1.6178764250829691E-3</v>
      </c>
      <c r="E299" s="11">
        <f t="shared" si="52"/>
        <v>6.1490683229813662E-20</v>
      </c>
      <c r="F299" s="3">
        <f t="shared" si="53"/>
        <v>0.38431677018633542</v>
      </c>
      <c r="G299" s="18">
        <f t="shared" si="54"/>
        <v>2.6310919640238184E+16</v>
      </c>
      <c r="H299" s="18">
        <f t="shared" si="55"/>
        <v>0</v>
      </c>
      <c r="I299" s="18">
        <f t="shared" si="56"/>
        <v>0</v>
      </c>
      <c r="J299" s="18">
        <f t="shared" si="57"/>
        <v>0</v>
      </c>
      <c r="K299" s="18">
        <f t="shared" si="58"/>
        <v>0</v>
      </c>
      <c r="L299" s="13">
        <f t="shared" si="59"/>
        <v>0</v>
      </c>
      <c r="M299" s="13">
        <f t="shared" si="64"/>
        <v>0</v>
      </c>
      <c r="N299" s="13">
        <f t="shared" si="60"/>
        <v>0</v>
      </c>
      <c r="O299" s="13">
        <f t="shared" si="61"/>
        <v>0</v>
      </c>
      <c r="P299" s="13">
        <f t="shared" si="62"/>
        <v>0</v>
      </c>
      <c r="Q299" s="19"/>
    </row>
    <row r="300" spans="2:17" x14ac:dyDescent="0.25">
      <c r="B300">
        <v>3230</v>
      </c>
      <c r="C300" s="13">
        <v>3.4270140199408037E-3</v>
      </c>
      <c r="D300" s="13">
        <f t="shared" si="63"/>
        <v>3.4270140199408038E-4</v>
      </c>
      <c r="E300" s="11">
        <f t="shared" si="52"/>
        <v>6.1300309597523213E-20</v>
      </c>
      <c r="F300" s="3">
        <f t="shared" si="53"/>
        <v>0.38312693498452011</v>
      </c>
      <c r="G300" s="18">
        <f t="shared" si="54"/>
        <v>5590532971923635</v>
      </c>
      <c r="H300" s="18">
        <f t="shared" si="55"/>
        <v>0</v>
      </c>
      <c r="I300" s="18">
        <f t="shared" si="56"/>
        <v>0</v>
      </c>
      <c r="J300" s="18">
        <f t="shared" si="57"/>
        <v>0</v>
      </c>
      <c r="K300" s="18">
        <f t="shared" si="58"/>
        <v>0</v>
      </c>
      <c r="L300" s="13">
        <f t="shared" si="59"/>
        <v>0</v>
      </c>
      <c r="M300" s="13">
        <f t="shared" si="64"/>
        <v>0</v>
      </c>
      <c r="N300" s="13">
        <f t="shared" si="60"/>
        <v>0</v>
      </c>
      <c r="O300" s="13">
        <f t="shared" si="61"/>
        <v>0</v>
      </c>
      <c r="P300" s="13">
        <f t="shared" si="62"/>
        <v>0</v>
      </c>
      <c r="Q300" s="19"/>
    </row>
    <row r="301" spans="2:17" x14ac:dyDescent="0.25">
      <c r="B301">
        <v>3240</v>
      </c>
      <c r="C301" s="13">
        <v>3.7673020317799961E-2</v>
      </c>
      <c r="D301" s="13">
        <f t="shared" si="63"/>
        <v>3.7673020317799963E-3</v>
      </c>
      <c r="E301" s="11">
        <f t="shared" si="52"/>
        <v>6.1111111111111107E-20</v>
      </c>
      <c r="F301" s="3">
        <f t="shared" si="53"/>
        <v>0.38194444444444442</v>
      </c>
      <c r="G301" s="18">
        <f t="shared" si="54"/>
        <v>6.1646760520036304E+16</v>
      </c>
      <c r="H301" s="18">
        <f t="shared" si="55"/>
        <v>0</v>
      </c>
      <c r="I301" s="18">
        <f t="shared" si="56"/>
        <v>0</v>
      </c>
      <c r="J301" s="18">
        <f t="shared" si="57"/>
        <v>0</v>
      </c>
      <c r="K301" s="18">
        <f t="shared" si="58"/>
        <v>0</v>
      </c>
      <c r="L301" s="13">
        <f t="shared" si="59"/>
        <v>0</v>
      </c>
      <c r="M301" s="13">
        <f t="shared" si="64"/>
        <v>0</v>
      </c>
      <c r="N301" s="13">
        <f t="shared" si="60"/>
        <v>0</v>
      </c>
      <c r="O301" s="13">
        <f t="shared" si="61"/>
        <v>0</v>
      </c>
      <c r="P301" s="13">
        <f t="shared" si="62"/>
        <v>0</v>
      </c>
      <c r="Q301" s="19"/>
    </row>
    <row r="302" spans="2:17" x14ac:dyDescent="0.25">
      <c r="B302">
        <v>3250</v>
      </c>
      <c r="C302" s="13">
        <v>2.6212433819776094E-2</v>
      </c>
      <c r="D302" s="13">
        <f t="shared" si="63"/>
        <v>2.6212433819776094E-3</v>
      </c>
      <c r="E302" s="11">
        <f t="shared" si="52"/>
        <v>6.0923076923076919E-20</v>
      </c>
      <c r="F302" s="3">
        <f t="shared" si="53"/>
        <v>0.38076923076923075</v>
      </c>
      <c r="G302" s="18">
        <f t="shared" si="54"/>
        <v>4.3025459552662784E+16</v>
      </c>
      <c r="H302" s="18">
        <f t="shared" si="55"/>
        <v>0</v>
      </c>
      <c r="I302" s="18">
        <f t="shared" si="56"/>
        <v>0</v>
      </c>
      <c r="J302" s="18">
        <f t="shared" si="57"/>
        <v>0</v>
      </c>
      <c r="K302" s="18">
        <f t="shared" si="58"/>
        <v>0</v>
      </c>
      <c r="L302" s="13">
        <f t="shared" si="59"/>
        <v>0</v>
      </c>
      <c r="M302" s="13">
        <f t="shared" si="64"/>
        <v>0</v>
      </c>
      <c r="N302" s="13">
        <f t="shared" si="60"/>
        <v>0</v>
      </c>
      <c r="O302" s="13">
        <f t="shared" si="61"/>
        <v>0</v>
      </c>
      <c r="P302" s="13">
        <f t="shared" si="62"/>
        <v>0</v>
      </c>
      <c r="Q302" s="19"/>
    </row>
    <row r="303" spans="2:17" x14ac:dyDescent="0.25">
      <c r="B303">
        <v>3260</v>
      </c>
      <c r="C303" s="13">
        <v>1.2316334423777865E-2</v>
      </c>
      <c r="D303" s="13">
        <f t="shared" si="63"/>
        <v>1.2316334423777865E-3</v>
      </c>
      <c r="E303" s="11">
        <f t="shared" si="52"/>
        <v>6.0736196319018402E-20</v>
      </c>
      <c r="F303" s="3">
        <f t="shared" si="53"/>
        <v>0.37960122699386506</v>
      </c>
      <c r="G303" s="18">
        <f t="shared" si="54"/>
        <v>2.027840920278578E+16</v>
      </c>
      <c r="H303" s="18">
        <f t="shared" si="55"/>
        <v>0</v>
      </c>
      <c r="I303" s="18">
        <f t="shared" si="56"/>
        <v>0</v>
      </c>
      <c r="J303" s="18">
        <f t="shared" si="57"/>
        <v>0</v>
      </c>
      <c r="K303" s="18">
        <f t="shared" si="58"/>
        <v>0</v>
      </c>
      <c r="L303" s="13">
        <f t="shared" si="59"/>
        <v>0</v>
      </c>
      <c r="M303" s="13">
        <f t="shared" si="64"/>
        <v>0</v>
      </c>
      <c r="N303" s="13">
        <f t="shared" si="60"/>
        <v>0</v>
      </c>
      <c r="O303" s="13">
        <f t="shared" si="61"/>
        <v>0</v>
      </c>
      <c r="P303" s="13">
        <f t="shared" si="62"/>
        <v>0</v>
      </c>
      <c r="Q303" s="19"/>
    </row>
    <row r="304" spans="2:17" x14ac:dyDescent="0.25">
      <c r="B304">
        <v>3270</v>
      </c>
      <c r="C304" s="13">
        <v>1.2253988511443261E-2</v>
      </c>
      <c r="D304" s="13">
        <f t="shared" si="63"/>
        <v>1.2253988511443262E-3</v>
      </c>
      <c r="E304" s="11">
        <f t="shared" si="52"/>
        <v>6.0550458715596323E-20</v>
      </c>
      <c r="F304" s="3">
        <f t="shared" si="53"/>
        <v>0.37844036697247702</v>
      </c>
      <c r="G304" s="18">
        <f t="shared" si="54"/>
        <v>2.0237647693141148E+16</v>
      </c>
      <c r="H304" s="18">
        <f t="shared" si="55"/>
        <v>0</v>
      </c>
      <c r="I304" s="18">
        <f t="shared" si="56"/>
        <v>0</v>
      </c>
      <c r="J304" s="18">
        <f t="shared" si="57"/>
        <v>0</v>
      </c>
      <c r="K304" s="18">
        <f t="shared" si="58"/>
        <v>0</v>
      </c>
      <c r="L304" s="13">
        <f t="shared" si="59"/>
        <v>0</v>
      </c>
      <c r="M304" s="13">
        <f t="shared" si="64"/>
        <v>0</v>
      </c>
      <c r="N304" s="13">
        <f t="shared" si="60"/>
        <v>0</v>
      </c>
      <c r="O304" s="13">
        <f t="shared" si="61"/>
        <v>0</v>
      </c>
      <c r="P304" s="13">
        <f t="shared" si="62"/>
        <v>0</v>
      </c>
      <c r="Q304" s="19"/>
    </row>
    <row r="305" spans="2:17" x14ac:dyDescent="0.25">
      <c r="B305">
        <v>3280</v>
      </c>
      <c r="C305" s="13">
        <v>2.8803811498586969E-2</v>
      </c>
      <c r="D305" s="13">
        <f t="shared" si="63"/>
        <v>2.8803811498586971E-3</v>
      </c>
      <c r="E305" s="11">
        <f t="shared" si="52"/>
        <v>6.0365853658536582E-20</v>
      </c>
      <c r="F305" s="3">
        <f t="shared" si="53"/>
        <v>0.37728658536585363</v>
      </c>
      <c r="G305" s="18">
        <f t="shared" si="54"/>
        <v>4.7715404906750136E+16</v>
      </c>
      <c r="H305" s="18">
        <f t="shared" si="55"/>
        <v>0</v>
      </c>
      <c r="I305" s="18">
        <f t="shared" si="56"/>
        <v>0</v>
      </c>
      <c r="J305" s="18">
        <f t="shared" si="57"/>
        <v>0</v>
      </c>
      <c r="K305" s="18">
        <f t="shared" si="58"/>
        <v>0</v>
      </c>
      <c r="L305" s="13">
        <f t="shared" si="59"/>
        <v>0</v>
      </c>
      <c r="M305" s="13">
        <f t="shared" si="64"/>
        <v>0</v>
      </c>
      <c r="N305" s="13">
        <f t="shared" si="60"/>
        <v>0</v>
      </c>
      <c r="O305" s="13">
        <f t="shared" si="61"/>
        <v>0</v>
      </c>
      <c r="P305" s="13">
        <f t="shared" si="62"/>
        <v>0</v>
      </c>
      <c r="Q305" s="19"/>
    </row>
    <row r="306" spans="2:17" x14ac:dyDescent="0.25">
      <c r="B306">
        <v>3290</v>
      </c>
      <c r="C306" s="13">
        <v>8.8059578855703091E-2</v>
      </c>
      <c r="D306" s="13">
        <f t="shared" si="63"/>
        <v>8.8059578855703095E-3</v>
      </c>
      <c r="E306" s="11">
        <f t="shared" si="52"/>
        <v>6.018237082066868E-20</v>
      </c>
      <c r="F306" s="3">
        <f t="shared" si="53"/>
        <v>0.37613981762917925</v>
      </c>
      <c r="G306" s="18">
        <f t="shared" si="54"/>
        <v>1.4632121941174912E+17</v>
      </c>
      <c r="H306" s="18">
        <f t="shared" si="55"/>
        <v>0</v>
      </c>
      <c r="I306" s="18">
        <f t="shared" si="56"/>
        <v>0</v>
      </c>
      <c r="J306" s="18">
        <f t="shared" si="57"/>
        <v>0</v>
      </c>
      <c r="K306" s="18">
        <f t="shared" si="58"/>
        <v>0</v>
      </c>
      <c r="L306" s="13">
        <f t="shared" si="59"/>
        <v>0</v>
      </c>
      <c r="M306" s="13">
        <f t="shared" si="64"/>
        <v>0</v>
      </c>
      <c r="N306" s="13">
        <f t="shared" si="60"/>
        <v>0</v>
      </c>
      <c r="O306" s="13">
        <f t="shared" si="61"/>
        <v>0</v>
      </c>
      <c r="P306" s="13">
        <f t="shared" si="62"/>
        <v>0</v>
      </c>
      <c r="Q306" s="19"/>
    </row>
    <row r="307" spans="2:17" x14ac:dyDescent="0.25">
      <c r="B307">
        <v>3300</v>
      </c>
      <c r="C307" s="13">
        <v>1.7893276840031298E-2</v>
      </c>
      <c r="D307" s="13">
        <f t="shared" si="63"/>
        <v>1.7893276840031298E-3</v>
      </c>
      <c r="E307" s="11">
        <f t="shared" si="52"/>
        <v>5.9999999999999994E-20</v>
      </c>
      <c r="F307" s="3">
        <f t="shared" si="53"/>
        <v>0.375</v>
      </c>
      <c r="G307" s="18">
        <f t="shared" si="54"/>
        <v>2.9822128066718832E+16</v>
      </c>
      <c r="H307" s="18">
        <f t="shared" si="55"/>
        <v>0</v>
      </c>
      <c r="I307" s="18">
        <f t="shared" si="56"/>
        <v>0</v>
      </c>
      <c r="J307" s="18">
        <f t="shared" si="57"/>
        <v>0</v>
      </c>
      <c r="K307" s="18">
        <f t="shared" si="58"/>
        <v>0</v>
      </c>
      <c r="L307" s="13">
        <f t="shared" si="59"/>
        <v>0</v>
      </c>
      <c r="M307" s="13">
        <f t="shared" si="64"/>
        <v>0</v>
      </c>
      <c r="N307" s="13">
        <f t="shared" si="60"/>
        <v>0</v>
      </c>
      <c r="O307" s="13">
        <f t="shared" si="61"/>
        <v>0</v>
      </c>
      <c r="P307" s="13">
        <f t="shared" si="62"/>
        <v>0</v>
      </c>
      <c r="Q307" s="19"/>
    </row>
    <row r="308" spans="2:17" x14ac:dyDescent="0.25">
      <c r="B308">
        <v>3310</v>
      </c>
      <c r="C308" s="13">
        <v>3.9453901136260988E-2</v>
      </c>
      <c r="D308" s="13">
        <f t="shared" si="63"/>
        <v>3.945390113626099E-3</v>
      </c>
      <c r="E308" s="11">
        <f t="shared" si="52"/>
        <v>5.9818731117824764E-20</v>
      </c>
      <c r="F308" s="3">
        <f t="shared" si="53"/>
        <v>0.3738670694864048</v>
      </c>
      <c r="G308" s="18">
        <f t="shared" si="54"/>
        <v>6.5955764020719136E+16</v>
      </c>
      <c r="H308" s="18">
        <f t="shared" si="55"/>
        <v>0</v>
      </c>
      <c r="I308" s="18">
        <f t="shared" si="56"/>
        <v>0</v>
      </c>
      <c r="J308" s="18">
        <f t="shared" si="57"/>
        <v>0</v>
      </c>
      <c r="K308" s="18">
        <f t="shared" si="58"/>
        <v>0</v>
      </c>
      <c r="L308" s="13">
        <f t="shared" si="59"/>
        <v>0</v>
      </c>
      <c r="M308" s="13">
        <f t="shared" si="64"/>
        <v>0</v>
      </c>
      <c r="N308" s="13">
        <f t="shared" si="60"/>
        <v>0</v>
      </c>
      <c r="O308" s="13">
        <f t="shared" si="61"/>
        <v>0</v>
      </c>
      <c r="P308" s="13">
        <f t="shared" si="62"/>
        <v>0</v>
      </c>
      <c r="Q308" s="19"/>
    </row>
    <row r="309" spans="2:17" x14ac:dyDescent="0.25">
      <c r="B309">
        <v>3320</v>
      </c>
      <c r="C309" s="13">
        <v>6.0321681342191615E-4</v>
      </c>
      <c r="D309" s="13">
        <f t="shared" si="63"/>
        <v>6.0321681342191617E-5</v>
      </c>
      <c r="E309" s="11">
        <f t="shared" si="52"/>
        <v>5.9638554216867465E-20</v>
      </c>
      <c r="F309" s="3">
        <f t="shared" si="53"/>
        <v>0.37274096385542166</v>
      </c>
      <c r="G309" s="18">
        <f t="shared" si="54"/>
        <v>1011454454828667.6</v>
      </c>
      <c r="H309" s="18">
        <f t="shared" si="55"/>
        <v>0</v>
      </c>
      <c r="I309" s="18">
        <f t="shared" si="56"/>
        <v>0</v>
      </c>
      <c r="J309" s="18">
        <f t="shared" si="57"/>
        <v>0</v>
      </c>
      <c r="K309" s="18">
        <f t="shared" si="58"/>
        <v>0</v>
      </c>
      <c r="L309" s="13">
        <f t="shared" si="59"/>
        <v>0</v>
      </c>
      <c r="M309" s="13">
        <f t="shared" si="64"/>
        <v>0</v>
      </c>
      <c r="N309" s="13">
        <f t="shared" si="60"/>
        <v>0</v>
      </c>
      <c r="O309" s="13">
        <f t="shared" si="61"/>
        <v>0</v>
      </c>
      <c r="P309" s="13">
        <f t="shared" si="62"/>
        <v>0</v>
      </c>
      <c r="Q309" s="19"/>
    </row>
    <row r="310" spans="2:17" x14ac:dyDescent="0.25">
      <c r="B310">
        <v>3330</v>
      </c>
      <c r="C310" s="13">
        <v>4.6876081441772452E-2</v>
      </c>
      <c r="D310" s="13">
        <f t="shared" si="63"/>
        <v>4.687608144177245E-3</v>
      </c>
      <c r="E310" s="11">
        <f t="shared" si="52"/>
        <v>5.9459459459459451E-20</v>
      </c>
      <c r="F310" s="3">
        <f t="shared" si="53"/>
        <v>0.3716216216216216</v>
      </c>
      <c r="G310" s="18">
        <f t="shared" si="54"/>
        <v>7.8837046061162768E+16</v>
      </c>
      <c r="H310" s="18">
        <f t="shared" si="55"/>
        <v>0</v>
      </c>
      <c r="I310" s="18">
        <f t="shared" si="56"/>
        <v>0</v>
      </c>
      <c r="J310" s="18">
        <f t="shared" si="57"/>
        <v>0</v>
      </c>
      <c r="K310" s="18">
        <f t="shared" si="58"/>
        <v>0</v>
      </c>
      <c r="L310" s="13">
        <f t="shared" si="59"/>
        <v>0</v>
      </c>
      <c r="M310" s="13">
        <f t="shared" si="64"/>
        <v>0</v>
      </c>
      <c r="N310" s="13">
        <f t="shared" si="60"/>
        <v>0</v>
      </c>
      <c r="O310" s="13">
        <f t="shared" si="61"/>
        <v>0</v>
      </c>
      <c r="P310" s="13">
        <f t="shared" si="62"/>
        <v>0</v>
      </c>
      <c r="Q310" s="19"/>
    </row>
    <row r="311" spans="2:17" x14ac:dyDescent="0.25">
      <c r="B311">
        <v>3340</v>
      </c>
      <c r="C311" s="13">
        <v>3.4795052558096153E-2</v>
      </c>
      <c r="D311" s="13">
        <f t="shared" si="63"/>
        <v>3.4795052558096152E-3</v>
      </c>
      <c r="E311" s="11">
        <f t="shared" si="52"/>
        <v>5.9281437125748495E-20</v>
      </c>
      <c r="F311" s="3">
        <f t="shared" si="53"/>
        <v>0.37050898203592814</v>
      </c>
      <c r="G311" s="18">
        <f t="shared" si="54"/>
        <v>5.8694684618202608E+16</v>
      </c>
      <c r="H311" s="18">
        <f t="shared" si="55"/>
        <v>0</v>
      </c>
      <c r="I311" s="18">
        <f t="shared" si="56"/>
        <v>0</v>
      </c>
      <c r="J311" s="18">
        <f t="shared" si="57"/>
        <v>0</v>
      </c>
      <c r="K311" s="18">
        <f t="shared" si="58"/>
        <v>0</v>
      </c>
      <c r="L311" s="13">
        <f t="shared" si="59"/>
        <v>0</v>
      </c>
      <c r="M311" s="13">
        <f t="shared" si="64"/>
        <v>0</v>
      </c>
      <c r="N311" s="13">
        <f t="shared" si="60"/>
        <v>0</v>
      </c>
      <c r="O311" s="13">
        <f t="shared" si="61"/>
        <v>0</v>
      </c>
      <c r="P311" s="13">
        <f t="shared" si="62"/>
        <v>0</v>
      </c>
      <c r="Q311" s="19"/>
    </row>
    <row r="312" spans="2:17" x14ac:dyDescent="0.25">
      <c r="B312">
        <v>3350</v>
      </c>
      <c r="C312" s="13">
        <v>8.0724883943306319E-2</v>
      </c>
      <c r="D312" s="13">
        <f t="shared" si="63"/>
        <v>8.0724883943306316E-3</v>
      </c>
      <c r="E312" s="11">
        <f t="shared" si="52"/>
        <v>5.9104477611940291E-20</v>
      </c>
      <c r="F312" s="3">
        <f t="shared" si="53"/>
        <v>0.36940298507462682</v>
      </c>
      <c r="G312" s="18">
        <f t="shared" si="54"/>
        <v>1.3657998040912939E+17</v>
      </c>
      <c r="H312" s="18">
        <f t="shared" si="55"/>
        <v>0</v>
      </c>
      <c r="I312" s="18">
        <f t="shared" si="56"/>
        <v>0</v>
      </c>
      <c r="J312" s="18">
        <f t="shared" si="57"/>
        <v>0</v>
      </c>
      <c r="K312" s="18">
        <f t="shared" si="58"/>
        <v>0</v>
      </c>
      <c r="L312" s="13">
        <f t="shared" si="59"/>
        <v>0</v>
      </c>
      <c r="M312" s="13">
        <f t="shared" si="64"/>
        <v>0</v>
      </c>
      <c r="N312" s="13">
        <f t="shared" si="60"/>
        <v>0</v>
      </c>
      <c r="O312" s="13">
        <f t="shared" si="61"/>
        <v>0</v>
      </c>
      <c r="P312" s="13">
        <f t="shared" si="62"/>
        <v>0</v>
      </c>
      <c r="Q312" s="19"/>
    </row>
    <row r="313" spans="2:17" x14ac:dyDescent="0.25">
      <c r="B313">
        <v>3360</v>
      </c>
      <c r="C313" s="13">
        <v>5.2694362873514679E-2</v>
      </c>
      <c r="D313" s="13">
        <f t="shared" si="63"/>
        <v>5.2694362873514679E-3</v>
      </c>
      <c r="E313" s="11">
        <f t="shared" si="52"/>
        <v>5.8928571428571428E-20</v>
      </c>
      <c r="F313" s="3">
        <f t="shared" si="53"/>
        <v>0.36830357142857145</v>
      </c>
      <c r="G313" s="18">
        <f t="shared" si="54"/>
        <v>8.9420736997479456E+16</v>
      </c>
      <c r="H313" s="18">
        <f t="shared" si="55"/>
        <v>0</v>
      </c>
      <c r="I313" s="18">
        <f t="shared" si="56"/>
        <v>0</v>
      </c>
      <c r="J313" s="18">
        <f t="shared" si="57"/>
        <v>0</v>
      </c>
      <c r="K313" s="18">
        <f t="shared" si="58"/>
        <v>0</v>
      </c>
      <c r="L313" s="13">
        <f t="shared" si="59"/>
        <v>0</v>
      </c>
      <c r="M313" s="13">
        <f t="shared" si="64"/>
        <v>0</v>
      </c>
      <c r="N313" s="13">
        <f t="shared" si="60"/>
        <v>0</v>
      </c>
      <c r="O313" s="13">
        <f t="shared" si="61"/>
        <v>0</v>
      </c>
      <c r="P313" s="13">
        <f t="shared" si="62"/>
        <v>0</v>
      </c>
      <c r="Q313" s="19"/>
    </row>
    <row r="314" spans="2:17" x14ac:dyDescent="0.25">
      <c r="B314">
        <v>3370</v>
      </c>
      <c r="C314" s="13">
        <v>3.9608760337866297E-2</v>
      </c>
      <c r="D314" s="13">
        <f t="shared" si="63"/>
        <v>3.9608760337866301E-3</v>
      </c>
      <c r="E314" s="11">
        <f t="shared" si="52"/>
        <v>5.8753709198813052E-20</v>
      </c>
      <c r="F314" s="3">
        <f t="shared" si="53"/>
        <v>0.3672106824925816</v>
      </c>
      <c r="G314" s="18">
        <f t="shared" si="54"/>
        <v>6.7414910272024968E+16</v>
      </c>
      <c r="H314" s="18">
        <f t="shared" si="55"/>
        <v>0</v>
      </c>
      <c r="I314" s="18">
        <f t="shared" si="56"/>
        <v>0</v>
      </c>
      <c r="J314" s="18">
        <f t="shared" si="57"/>
        <v>0</v>
      </c>
      <c r="K314" s="18">
        <f t="shared" si="58"/>
        <v>0</v>
      </c>
      <c r="L314" s="13">
        <f t="shared" si="59"/>
        <v>0</v>
      </c>
      <c r="M314" s="13">
        <f t="shared" si="64"/>
        <v>0</v>
      </c>
      <c r="N314" s="13">
        <f t="shared" si="60"/>
        <v>0</v>
      </c>
      <c r="O314" s="13">
        <f t="shared" si="61"/>
        <v>0</v>
      </c>
      <c r="P314" s="13">
        <f t="shared" si="62"/>
        <v>0</v>
      </c>
      <c r="Q314" s="19"/>
    </row>
    <row r="315" spans="2:17" x14ac:dyDescent="0.25">
      <c r="B315">
        <v>3380</v>
      </c>
      <c r="C315" s="13">
        <v>5.1400182402956039E-2</v>
      </c>
      <c r="D315" s="13">
        <f t="shared" si="63"/>
        <v>5.1400182402956043E-3</v>
      </c>
      <c r="E315" s="11">
        <f t="shared" si="52"/>
        <v>5.8579881656804721E-20</v>
      </c>
      <c r="F315" s="3">
        <f t="shared" si="53"/>
        <v>0.36612426035502954</v>
      </c>
      <c r="G315" s="18">
        <f t="shared" si="54"/>
        <v>8.7743745718177504E+16</v>
      </c>
      <c r="H315" s="18">
        <f t="shared" si="55"/>
        <v>0</v>
      </c>
      <c r="I315" s="18">
        <f t="shared" si="56"/>
        <v>0</v>
      </c>
      <c r="J315" s="18">
        <f t="shared" si="57"/>
        <v>0</v>
      </c>
      <c r="K315" s="18">
        <f t="shared" si="58"/>
        <v>0</v>
      </c>
      <c r="L315" s="13">
        <f t="shared" si="59"/>
        <v>0</v>
      </c>
      <c r="M315" s="13">
        <f t="shared" si="64"/>
        <v>0</v>
      </c>
      <c r="N315" s="13">
        <f t="shared" si="60"/>
        <v>0</v>
      </c>
      <c r="O315" s="13">
        <f t="shared" si="61"/>
        <v>0</v>
      </c>
      <c r="P315" s="13">
        <f t="shared" si="62"/>
        <v>0</v>
      </c>
      <c r="Q315" s="19"/>
    </row>
    <row r="316" spans="2:17" x14ac:dyDescent="0.25">
      <c r="B316">
        <v>3390</v>
      </c>
      <c r="C316" s="13">
        <v>9.9101844393546384E-2</v>
      </c>
      <c r="D316" s="13">
        <f t="shared" si="63"/>
        <v>9.9101844393546384E-3</v>
      </c>
      <c r="E316" s="11">
        <f t="shared" si="52"/>
        <v>5.840707964601769E-20</v>
      </c>
      <c r="F316" s="3">
        <f t="shared" si="53"/>
        <v>0.36504424778761058</v>
      </c>
      <c r="G316" s="18">
        <f t="shared" si="54"/>
        <v>1.696743699465264E+17</v>
      </c>
      <c r="H316" s="18">
        <f t="shared" si="55"/>
        <v>0</v>
      </c>
      <c r="I316" s="18">
        <f t="shared" si="56"/>
        <v>0</v>
      </c>
      <c r="J316" s="18">
        <f t="shared" si="57"/>
        <v>0</v>
      </c>
      <c r="K316" s="18">
        <f t="shared" si="58"/>
        <v>0</v>
      </c>
      <c r="L316" s="13">
        <f t="shared" si="59"/>
        <v>0</v>
      </c>
      <c r="M316" s="13">
        <f t="shared" si="64"/>
        <v>0</v>
      </c>
      <c r="N316" s="13">
        <f t="shared" si="60"/>
        <v>0</v>
      </c>
      <c r="O316" s="13">
        <f t="shared" si="61"/>
        <v>0</v>
      </c>
      <c r="P316" s="13">
        <f t="shared" si="62"/>
        <v>0</v>
      </c>
      <c r="Q316" s="19"/>
    </row>
    <row r="317" spans="2:17" x14ac:dyDescent="0.25">
      <c r="B317">
        <v>3400</v>
      </c>
      <c r="C317" s="13">
        <v>0.12578790603121925</v>
      </c>
      <c r="D317" s="13">
        <f t="shared" si="63"/>
        <v>1.2578790603121925E-2</v>
      </c>
      <c r="E317" s="11">
        <f t="shared" si="52"/>
        <v>5.8235294117647049E-20</v>
      </c>
      <c r="F317" s="3">
        <f t="shared" si="53"/>
        <v>0.3639705882352941</v>
      </c>
      <c r="G317" s="18">
        <f t="shared" si="54"/>
        <v>2.1599943459906339E+17</v>
      </c>
      <c r="H317" s="18">
        <f t="shared" si="55"/>
        <v>0</v>
      </c>
      <c r="I317" s="18">
        <f t="shared" si="56"/>
        <v>0</v>
      </c>
      <c r="J317" s="18">
        <f t="shared" si="57"/>
        <v>0</v>
      </c>
      <c r="K317" s="18">
        <f t="shared" si="58"/>
        <v>0</v>
      </c>
      <c r="L317" s="13">
        <f t="shared" si="59"/>
        <v>0</v>
      </c>
      <c r="M317" s="13">
        <f t="shared" si="64"/>
        <v>0</v>
      </c>
      <c r="N317" s="13">
        <f t="shared" si="60"/>
        <v>0</v>
      </c>
      <c r="O317" s="13">
        <f t="shared" si="61"/>
        <v>0</v>
      </c>
      <c r="P317" s="13">
        <f t="shared" si="62"/>
        <v>0</v>
      </c>
      <c r="Q317" s="19"/>
    </row>
    <row r="318" spans="2:17" x14ac:dyDescent="0.25">
      <c r="B318">
        <v>3410</v>
      </c>
      <c r="C318" s="13">
        <v>7.1197020727655158E-2</v>
      </c>
      <c r="D318" s="13">
        <f t="shared" si="63"/>
        <v>7.1197020727655162E-3</v>
      </c>
      <c r="E318" s="11">
        <f t="shared" si="52"/>
        <v>5.8064516129032254E-20</v>
      </c>
      <c r="F318" s="3">
        <f t="shared" si="53"/>
        <v>0.36290322580645162</v>
      </c>
      <c r="G318" s="18">
        <f t="shared" si="54"/>
        <v>1.226170912531839E+17</v>
      </c>
      <c r="H318" s="18">
        <f t="shared" si="55"/>
        <v>0</v>
      </c>
      <c r="I318" s="18">
        <f t="shared" si="56"/>
        <v>0</v>
      </c>
      <c r="J318" s="18">
        <f t="shared" si="57"/>
        <v>0</v>
      </c>
      <c r="K318" s="18">
        <f t="shared" si="58"/>
        <v>0</v>
      </c>
      <c r="L318" s="13">
        <f t="shared" si="59"/>
        <v>0</v>
      </c>
      <c r="M318" s="13">
        <f t="shared" si="64"/>
        <v>0</v>
      </c>
      <c r="N318" s="13">
        <f t="shared" si="60"/>
        <v>0</v>
      </c>
      <c r="O318" s="13">
        <f t="shared" si="61"/>
        <v>0</v>
      </c>
      <c r="P318" s="13">
        <f t="shared" si="62"/>
        <v>0</v>
      </c>
      <c r="Q318" s="19"/>
    </row>
    <row r="319" spans="2:17" x14ac:dyDescent="0.25">
      <c r="B319">
        <v>3420</v>
      </c>
      <c r="C319" s="13">
        <v>0.13238450578791278</v>
      </c>
      <c r="D319" s="13">
        <f t="shared" si="63"/>
        <v>1.3238450578791278E-2</v>
      </c>
      <c r="E319" s="11">
        <f t="shared" si="52"/>
        <v>5.789473684210526E-20</v>
      </c>
      <c r="F319" s="3">
        <f t="shared" si="53"/>
        <v>0.36184210526315791</v>
      </c>
      <c r="G319" s="18">
        <f t="shared" si="54"/>
        <v>2.2866414636094026E+17</v>
      </c>
      <c r="H319" s="18">
        <f t="shared" si="55"/>
        <v>0</v>
      </c>
      <c r="I319" s="18">
        <f t="shared" si="56"/>
        <v>0</v>
      </c>
      <c r="J319" s="18">
        <f t="shared" si="57"/>
        <v>0</v>
      </c>
      <c r="K319" s="18">
        <f t="shared" si="58"/>
        <v>0</v>
      </c>
      <c r="L319" s="13">
        <f t="shared" si="59"/>
        <v>0</v>
      </c>
      <c r="M319" s="13">
        <f t="shared" si="64"/>
        <v>0</v>
      </c>
      <c r="N319" s="13">
        <f t="shared" si="60"/>
        <v>0</v>
      </c>
      <c r="O319" s="13">
        <f t="shared" si="61"/>
        <v>0</v>
      </c>
      <c r="P319" s="13">
        <f t="shared" si="62"/>
        <v>0</v>
      </c>
      <c r="Q319" s="19"/>
    </row>
    <row r="320" spans="2:17" x14ac:dyDescent="0.25">
      <c r="B320">
        <v>3430</v>
      </c>
      <c r="C320" s="13">
        <v>8.737679055771605E-2</v>
      </c>
      <c r="D320" s="13">
        <f t="shared" si="63"/>
        <v>8.7376790557716043E-3</v>
      </c>
      <c r="E320" s="11">
        <f t="shared" si="52"/>
        <v>5.7725947521865887E-20</v>
      </c>
      <c r="F320" s="3">
        <f t="shared" si="53"/>
        <v>0.36078717201166183</v>
      </c>
      <c r="G320" s="18">
        <f t="shared" si="54"/>
        <v>1.5136484424897274E+17</v>
      </c>
      <c r="H320" s="18">
        <f t="shared" si="55"/>
        <v>0</v>
      </c>
      <c r="I320" s="18">
        <f t="shared" si="56"/>
        <v>0</v>
      </c>
      <c r="J320" s="18">
        <f t="shared" si="57"/>
        <v>0</v>
      </c>
      <c r="K320" s="18">
        <f t="shared" si="58"/>
        <v>0</v>
      </c>
      <c r="L320" s="13">
        <f t="shared" si="59"/>
        <v>0</v>
      </c>
      <c r="M320" s="13">
        <f t="shared" si="64"/>
        <v>0</v>
      </c>
      <c r="N320" s="13">
        <f t="shared" si="60"/>
        <v>0</v>
      </c>
      <c r="O320" s="13">
        <f t="shared" si="61"/>
        <v>0</v>
      </c>
      <c r="P320" s="13">
        <f t="shared" si="62"/>
        <v>0</v>
      </c>
      <c r="Q320" s="19"/>
    </row>
    <row r="321" spans="2:17" x14ac:dyDescent="0.25">
      <c r="B321">
        <v>3440</v>
      </c>
      <c r="C321" s="13">
        <v>8.0796280068721749E-2</v>
      </c>
      <c r="D321" s="13">
        <f t="shared" si="63"/>
        <v>8.0796280068721749E-3</v>
      </c>
      <c r="E321" s="11">
        <f t="shared" si="52"/>
        <v>5.7558139534883719E-20</v>
      </c>
      <c r="F321" s="3">
        <f t="shared" si="53"/>
        <v>0.35973837209302328</v>
      </c>
      <c r="G321" s="18">
        <f t="shared" si="54"/>
        <v>1.4037333506889032E+17</v>
      </c>
      <c r="H321" s="18">
        <f t="shared" si="55"/>
        <v>0</v>
      </c>
      <c r="I321" s="18">
        <f t="shared" si="56"/>
        <v>0</v>
      </c>
      <c r="J321" s="18">
        <f t="shared" si="57"/>
        <v>0</v>
      </c>
      <c r="K321" s="18">
        <f t="shared" si="58"/>
        <v>0</v>
      </c>
      <c r="L321" s="13">
        <f t="shared" si="59"/>
        <v>0</v>
      </c>
      <c r="M321" s="13">
        <f t="shared" si="64"/>
        <v>0</v>
      </c>
      <c r="N321" s="13">
        <f t="shared" si="60"/>
        <v>0</v>
      </c>
      <c r="O321" s="13">
        <f t="shared" si="61"/>
        <v>0</v>
      </c>
      <c r="P321" s="13">
        <f t="shared" si="62"/>
        <v>0</v>
      </c>
      <c r="Q321" s="19"/>
    </row>
    <row r="322" spans="2:17" x14ac:dyDescent="0.25">
      <c r="B322">
        <v>3450</v>
      </c>
      <c r="C322" s="13">
        <v>0.11215225165610265</v>
      </c>
      <c r="D322" s="13">
        <f t="shared" si="63"/>
        <v>1.1215225165610266E-2</v>
      </c>
      <c r="E322" s="11">
        <f t="shared" si="52"/>
        <v>5.7391304347826083E-20</v>
      </c>
      <c r="F322" s="3">
        <f t="shared" si="53"/>
        <v>0.35869565217391303</v>
      </c>
      <c r="G322" s="18">
        <f t="shared" si="54"/>
        <v>1.9541680212805766E+17</v>
      </c>
      <c r="H322" s="18">
        <f t="shared" si="55"/>
        <v>0</v>
      </c>
      <c r="I322" s="18">
        <f t="shared" si="56"/>
        <v>0</v>
      </c>
      <c r="J322" s="18">
        <f t="shared" si="57"/>
        <v>0</v>
      </c>
      <c r="K322" s="18">
        <f t="shared" si="58"/>
        <v>0</v>
      </c>
      <c r="L322" s="13">
        <f t="shared" si="59"/>
        <v>0</v>
      </c>
      <c r="M322" s="13">
        <f t="shared" si="64"/>
        <v>0</v>
      </c>
      <c r="N322" s="13">
        <f t="shared" si="60"/>
        <v>0</v>
      </c>
      <c r="O322" s="13">
        <f t="shared" si="61"/>
        <v>0</v>
      </c>
      <c r="P322" s="13">
        <f t="shared" si="62"/>
        <v>0</v>
      </c>
      <c r="Q322" s="19"/>
    </row>
    <row r="323" spans="2:17" x14ac:dyDescent="0.25">
      <c r="B323">
        <v>3460</v>
      </c>
      <c r="C323" s="13">
        <v>0.12599907766977192</v>
      </c>
      <c r="D323" s="13">
        <f t="shared" si="63"/>
        <v>1.2599907766977192E-2</v>
      </c>
      <c r="E323" s="11">
        <f t="shared" si="52"/>
        <v>5.722543352601155E-20</v>
      </c>
      <c r="F323" s="3">
        <f t="shared" si="53"/>
        <v>0.35765895953757221</v>
      </c>
      <c r="G323" s="18">
        <f t="shared" si="54"/>
        <v>2.2018020643303584E+17</v>
      </c>
      <c r="H323" s="18">
        <f t="shared" si="55"/>
        <v>0</v>
      </c>
      <c r="I323" s="18">
        <f t="shared" si="56"/>
        <v>0</v>
      </c>
      <c r="J323" s="18">
        <f t="shared" si="57"/>
        <v>0</v>
      </c>
      <c r="K323" s="18">
        <f t="shared" si="58"/>
        <v>0</v>
      </c>
      <c r="L323" s="13">
        <f t="shared" si="59"/>
        <v>0</v>
      </c>
      <c r="M323" s="13">
        <f t="shared" si="64"/>
        <v>0</v>
      </c>
      <c r="N323" s="13">
        <f t="shared" si="60"/>
        <v>0</v>
      </c>
      <c r="O323" s="13">
        <f t="shared" si="61"/>
        <v>0</v>
      </c>
      <c r="P323" s="13">
        <f t="shared" si="62"/>
        <v>0</v>
      </c>
      <c r="Q323" s="19"/>
    </row>
    <row r="324" spans="2:17" x14ac:dyDescent="0.25">
      <c r="B324">
        <v>3470</v>
      </c>
      <c r="C324" s="13">
        <v>0.12332423691477118</v>
      </c>
      <c r="D324" s="13">
        <f t="shared" si="63"/>
        <v>1.2332423691477117E-2</v>
      </c>
      <c r="E324" s="11">
        <f t="shared" si="52"/>
        <v>5.7060518731988462E-20</v>
      </c>
      <c r="F324" s="3">
        <f t="shared" si="53"/>
        <v>0.35662824207492788</v>
      </c>
      <c r="G324" s="18">
        <f t="shared" si="54"/>
        <v>2.1612883944154346E+17</v>
      </c>
      <c r="H324" s="18">
        <f t="shared" si="55"/>
        <v>0</v>
      </c>
      <c r="I324" s="18">
        <f t="shared" si="56"/>
        <v>0</v>
      </c>
      <c r="J324" s="18">
        <f t="shared" si="57"/>
        <v>0</v>
      </c>
      <c r="K324" s="18">
        <f t="shared" si="58"/>
        <v>0</v>
      </c>
      <c r="L324" s="13">
        <f t="shared" si="59"/>
        <v>0</v>
      </c>
      <c r="M324" s="13">
        <f t="shared" si="64"/>
        <v>0</v>
      </c>
      <c r="N324" s="13">
        <f t="shared" si="60"/>
        <v>0</v>
      </c>
      <c r="O324" s="13">
        <f t="shared" si="61"/>
        <v>0</v>
      </c>
      <c r="P324" s="13">
        <f t="shared" si="62"/>
        <v>0</v>
      </c>
      <c r="Q324" s="19"/>
    </row>
    <row r="325" spans="2:17" x14ac:dyDescent="0.25">
      <c r="B325">
        <v>3480</v>
      </c>
      <c r="C325" s="13">
        <v>0.11286621291025699</v>
      </c>
      <c r="D325" s="13">
        <f t="shared" si="63"/>
        <v>1.1286621291025698E-2</v>
      </c>
      <c r="E325" s="11">
        <f t="shared" ref="E325:E377" si="65">h*c_/(lambda_nm*0.000000001)</f>
        <v>5.6896551724137927E-20</v>
      </c>
      <c r="F325" s="3">
        <f t="shared" ref="F325:F377" si="66">E_photon/q</f>
        <v>0.35560344827586204</v>
      </c>
      <c r="G325" s="18">
        <f t="shared" ref="G325:G377" si="67">I_lambda/E_photon</f>
        <v>1.9837091966045168E+17</v>
      </c>
      <c r="H325" s="18">
        <f t="shared" ref="H325:H377" si="68">IF(E_photon&gt;Eg_1.12eV,phi,0)</f>
        <v>0</v>
      </c>
      <c r="I325" s="18">
        <f t="shared" ref="I325:I377" si="69">IF(E_photon&gt;Eg_2.0eV,phi,0)</f>
        <v>0</v>
      </c>
      <c r="J325" s="18">
        <f t="shared" ref="J325:J377" si="70">IF(E_photon&gt;Eg_2,phi,0)</f>
        <v>0</v>
      </c>
      <c r="K325" s="18">
        <f t="shared" ref="K325:K377" si="71">IF(E_photon&gt;Eg_3.1eV,phi,0)</f>
        <v>0</v>
      </c>
      <c r="L325" s="13">
        <f t="shared" ref="L325:L377" si="72">(E_photon-Eg_1.12eV)*Phi_1.12eV</f>
        <v>0</v>
      </c>
      <c r="M325" s="13">
        <f t="shared" si="64"/>
        <v>0</v>
      </c>
      <c r="N325" s="13">
        <f t="shared" ref="N325:N377" si="73">(E_photon-Eg_1)*Phi_2.0eV</f>
        <v>0</v>
      </c>
      <c r="O325" s="13">
        <f t="shared" ref="O325:O377" si="74">(E_photon-Eg_2)*Phi_0.9eV</f>
        <v>0</v>
      </c>
      <c r="P325" s="13">
        <f t="shared" ref="P325:P377" si="75">(E_photon-Eg_3.1eV)*Phi_3.1eV</f>
        <v>0</v>
      </c>
      <c r="Q325" s="19"/>
    </row>
    <row r="326" spans="2:17" x14ac:dyDescent="0.25">
      <c r="B326">
        <v>3490</v>
      </c>
      <c r="C326" s="13">
        <v>0.10477130009907051</v>
      </c>
      <c r="D326" s="13">
        <f t="shared" ref="D326:D377" si="76">C326/10</f>
        <v>1.0477130009907052E-2</v>
      </c>
      <c r="E326" s="11">
        <f t="shared" si="65"/>
        <v>5.6733524355300853E-20</v>
      </c>
      <c r="F326" s="3">
        <f t="shared" si="66"/>
        <v>0.35458452722063033</v>
      </c>
      <c r="G326" s="18">
        <f t="shared" si="67"/>
        <v>1.8467264512411926E+17</v>
      </c>
      <c r="H326" s="18">
        <f t="shared" si="68"/>
        <v>0</v>
      </c>
      <c r="I326" s="18">
        <f t="shared" si="69"/>
        <v>0</v>
      </c>
      <c r="J326" s="18">
        <f t="shared" si="70"/>
        <v>0</v>
      </c>
      <c r="K326" s="18">
        <f t="shared" si="71"/>
        <v>0</v>
      </c>
      <c r="L326" s="13">
        <f t="shared" si="72"/>
        <v>0</v>
      </c>
      <c r="M326" s="13">
        <f t="shared" ref="M326:M377" si="77">IF(E_photon&gt;Eg_2.0eV,phi*(E_photon-Eg_2.0eV),0)</f>
        <v>0</v>
      </c>
      <c r="N326" s="13">
        <f t="shared" si="73"/>
        <v>0</v>
      </c>
      <c r="O326" s="13">
        <f t="shared" si="74"/>
        <v>0</v>
      </c>
      <c r="P326" s="13">
        <f t="shared" si="75"/>
        <v>0</v>
      </c>
      <c r="Q326" s="19"/>
    </row>
    <row r="327" spans="2:17" x14ac:dyDescent="0.25">
      <c r="B327">
        <v>3500</v>
      </c>
      <c r="C327" s="13">
        <v>0.11983487698249579</v>
      </c>
      <c r="D327" s="13">
        <f t="shared" si="76"/>
        <v>1.1983487698249579E-2</v>
      </c>
      <c r="E327" s="11">
        <f t="shared" si="65"/>
        <v>5.6571428571428567E-20</v>
      </c>
      <c r="F327" s="3">
        <f t="shared" si="66"/>
        <v>0.35357142857142854</v>
      </c>
      <c r="G327" s="18">
        <f t="shared" si="67"/>
        <v>2.1182932799936125E+17</v>
      </c>
      <c r="H327" s="18">
        <f t="shared" si="68"/>
        <v>0</v>
      </c>
      <c r="I327" s="18">
        <f t="shared" si="69"/>
        <v>0</v>
      </c>
      <c r="J327" s="18">
        <f t="shared" si="70"/>
        <v>0</v>
      </c>
      <c r="K327" s="18">
        <f t="shared" si="71"/>
        <v>0</v>
      </c>
      <c r="L327" s="13">
        <f t="shared" si="72"/>
        <v>0</v>
      </c>
      <c r="M327" s="13">
        <f t="shared" si="77"/>
        <v>0</v>
      </c>
      <c r="N327" s="13">
        <f t="shared" si="73"/>
        <v>0</v>
      </c>
      <c r="O327" s="13">
        <f t="shared" si="74"/>
        <v>0</v>
      </c>
      <c r="P327" s="13">
        <f t="shared" si="75"/>
        <v>0</v>
      </c>
      <c r="Q327" s="19"/>
    </row>
    <row r="328" spans="2:17" x14ac:dyDescent="0.25">
      <c r="B328">
        <v>3510</v>
      </c>
      <c r="C328" s="13">
        <v>0.12029744342884928</v>
      </c>
      <c r="D328" s="13">
        <f t="shared" si="76"/>
        <v>1.2029744342884927E-2</v>
      </c>
      <c r="E328" s="11">
        <f t="shared" si="65"/>
        <v>5.6410256410256402E-20</v>
      </c>
      <c r="F328" s="3">
        <f t="shared" si="66"/>
        <v>0.35256410256410253</v>
      </c>
      <c r="G328" s="18">
        <f t="shared" si="67"/>
        <v>2.1325455880568739E+17</v>
      </c>
      <c r="H328" s="18">
        <f t="shared" si="68"/>
        <v>0</v>
      </c>
      <c r="I328" s="18">
        <f t="shared" si="69"/>
        <v>0</v>
      </c>
      <c r="J328" s="18">
        <f t="shared" si="70"/>
        <v>0</v>
      </c>
      <c r="K328" s="18">
        <f t="shared" si="71"/>
        <v>0</v>
      </c>
      <c r="L328" s="13">
        <f t="shared" si="72"/>
        <v>0</v>
      </c>
      <c r="M328" s="13">
        <f t="shared" si="77"/>
        <v>0</v>
      </c>
      <c r="N328" s="13">
        <f t="shared" si="73"/>
        <v>0</v>
      </c>
      <c r="O328" s="13">
        <f t="shared" si="74"/>
        <v>0</v>
      </c>
      <c r="P328" s="13">
        <f t="shared" si="75"/>
        <v>0</v>
      </c>
      <c r="Q328" s="19"/>
    </row>
    <row r="329" spans="2:17" x14ac:dyDescent="0.25">
      <c r="B329">
        <v>3520</v>
      </c>
      <c r="C329" s="13">
        <v>0.12189631440646252</v>
      </c>
      <c r="D329" s="13">
        <f t="shared" si="76"/>
        <v>1.2189631440646252E-2</v>
      </c>
      <c r="E329" s="11">
        <f t="shared" si="65"/>
        <v>5.624999999999999E-20</v>
      </c>
      <c r="F329" s="3">
        <f t="shared" si="66"/>
        <v>0.35156249999999994</v>
      </c>
      <c r="G329" s="18">
        <f t="shared" si="67"/>
        <v>2.167045589448223E+17</v>
      </c>
      <c r="H329" s="18">
        <f t="shared" si="68"/>
        <v>0</v>
      </c>
      <c r="I329" s="18">
        <f t="shared" si="69"/>
        <v>0</v>
      </c>
      <c r="J329" s="18">
        <f t="shared" si="70"/>
        <v>0</v>
      </c>
      <c r="K329" s="18">
        <f t="shared" si="71"/>
        <v>0</v>
      </c>
      <c r="L329" s="13">
        <f t="shared" si="72"/>
        <v>0</v>
      </c>
      <c r="M329" s="13">
        <f t="shared" si="77"/>
        <v>0</v>
      </c>
      <c r="N329" s="13">
        <f t="shared" si="73"/>
        <v>0</v>
      </c>
      <c r="O329" s="13">
        <f t="shared" si="74"/>
        <v>0</v>
      </c>
      <c r="P329" s="13">
        <f t="shared" si="75"/>
        <v>0</v>
      </c>
      <c r="Q329" s="19"/>
    </row>
    <row r="330" spans="2:17" x14ac:dyDescent="0.25">
      <c r="B330">
        <v>3530</v>
      </c>
      <c r="C330" s="13">
        <v>0.11189080105598979</v>
      </c>
      <c r="D330" s="13">
        <f t="shared" si="76"/>
        <v>1.118908010559898E-2</v>
      </c>
      <c r="E330" s="11">
        <f t="shared" si="65"/>
        <v>5.6090651558073648E-20</v>
      </c>
      <c r="F330" s="3">
        <f t="shared" si="66"/>
        <v>0.35056657223796034</v>
      </c>
      <c r="G330" s="18">
        <f t="shared" si="67"/>
        <v>1.9948208471093133E+17</v>
      </c>
      <c r="H330" s="18">
        <f t="shared" si="68"/>
        <v>0</v>
      </c>
      <c r="I330" s="18">
        <f t="shared" si="69"/>
        <v>0</v>
      </c>
      <c r="J330" s="18">
        <f t="shared" si="70"/>
        <v>0</v>
      </c>
      <c r="K330" s="18">
        <f t="shared" si="71"/>
        <v>0</v>
      </c>
      <c r="L330" s="13">
        <f t="shared" si="72"/>
        <v>0</v>
      </c>
      <c r="M330" s="13">
        <f t="shared" si="77"/>
        <v>0</v>
      </c>
      <c r="N330" s="13">
        <f t="shared" si="73"/>
        <v>0</v>
      </c>
      <c r="O330" s="13">
        <f t="shared" si="74"/>
        <v>0</v>
      </c>
      <c r="P330" s="13">
        <f t="shared" si="75"/>
        <v>0</v>
      </c>
      <c r="Q330" s="19"/>
    </row>
    <row r="331" spans="2:17" x14ac:dyDescent="0.25">
      <c r="B331">
        <v>3540</v>
      </c>
      <c r="C331" s="13">
        <v>9.0813860369968899E-2</v>
      </c>
      <c r="D331" s="13">
        <f t="shared" si="76"/>
        <v>9.0813860369968902E-3</v>
      </c>
      <c r="E331" s="11">
        <f t="shared" si="65"/>
        <v>5.5932203389830499E-20</v>
      </c>
      <c r="F331" s="3">
        <f t="shared" si="66"/>
        <v>0.34957627118644063</v>
      </c>
      <c r="G331" s="18">
        <f t="shared" si="67"/>
        <v>1.623641746008535E+17</v>
      </c>
      <c r="H331" s="18">
        <f t="shared" si="68"/>
        <v>0</v>
      </c>
      <c r="I331" s="18">
        <f t="shared" si="69"/>
        <v>0</v>
      </c>
      <c r="J331" s="18">
        <f t="shared" si="70"/>
        <v>0</v>
      </c>
      <c r="K331" s="18">
        <f t="shared" si="71"/>
        <v>0</v>
      </c>
      <c r="L331" s="13">
        <f t="shared" si="72"/>
        <v>0</v>
      </c>
      <c r="M331" s="13">
        <f t="shared" si="77"/>
        <v>0</v>
      </c>
      <c r="N331" s="13">
        <f t="shared" si="73"/>
        <v>0</v>
      </c>
      <c r="O331" s="13">
        <f t="shared" si="74"/>
        <v>0</v>
      </c>
      <c r="P331" s="13">
        <f t="shared" si="75"/>
        <v>0</v>
      </c>
      <c r="Q331" s="19"/>
    </row>
    <row r="332" spans="2:17" x14ac:dyDescent="0.25">
      <c r="B332">
        <v>3550</v>
      </c>
      <c r="C332" s="13">
        <v>0.10596793938420244</v>
      </c>
      <c r="D332" s="13">
        <f t="shared" si="76"/>
        <v>1.0596793938420244E-2</v>
      </c>
      <c r="E332" s="11">
        <f t="shared" si="65"/>
        <v>5.5774647887323939E-20</v>
      </c>
      <c r="F332" s="3">
        <f t="shared" si="66"/>
        <v>0.34859154929577463</v>
      </c>
      <c r="G332" s="18">
        <f t="shared" si="67"/>
        <v>1.8999302263329229E+17</v>
      </c>
      <c r="H332" s="18">
        <f t="shared" si="68"/>
        <v>0</v>
      </c>
      <c r="I332" s="18">
        <f t="shared" si="69"/>
        <v>0</v>
      </c>
      <c r="J332" s="18">
        <f t="shared" si="70"/>
        <v>0</v>
      </c>
      <c r="K332" s="18">
        <f t="shared" si="71"/>
        <v>0</v>
      </c>
      <c r="L332" s="13">
        <f t="shared" si="72"/>
        <v>0</v>
      </c>
      <c r="M332" s="13">
        <f t="shared" si="77"/>
        <v>0</v>
      </c>
      <c r="N332" s="13">
        <f t="shared" si="73"/>
        <v>0</v>
      </c>
      <c r="O332" s="13">
        <f t="shared" si="74"/>
        <v>0</v>
      </c>
      <c r="P332" s="13">
        <f t="shared" si="75"/>
        <v>0</v>
      </c>
      <c r="Q332" s="19"/>
    </row>
    <row r="333" spans="2:17" x14ac:dyDescent="0.25">
      <c r="B333">
        <v>3560</v>
      </c>
      <c r="C333" s="13">
        <v>0.1085522780083949</v>
      </c>
      <c r="D333" s="13">
        <f t="shared" si="76"/>
        <v>1.085522780083949E-2</v>
      </c>
      <c r="E333" s="11">
        <f t="shared" si="65"/>
        <v>5.5617977528089885E-20</v>
      </c>
      <c r="F333" s="3">
        <f t="shared" si="66"/>
        <v>0.3476123595505618</v>
      </c>
      <c r="G333" s="18">
        <f t="shared" si="67"/>
        <v>1.9517480288378074E+17</v>
      </c>
      <c r="H333" s="18">
        <f t="shared" si="68"/>
        <v>0</v>
      </c>
      <c r="I333" s="18">
        <f t="shared" si="69"/>
        <v>0</v>
      </c>
      <c r="J333" s="18">
        <f t="shared" si="70"/>
        <v>0</v>
      </c>
      <c r="K333" s="18">
        <f t="shared" si="71"/>
        <v>0</v>
      </c>
      <c r="L333" s="13">
        <f t="shared" si="72"/>
        <v>0</v>
      </c>
      <c r="M333" s="13">
        <f t="shared" si="77"/>
        <v>0</v>
      </c>
      <c r="N333" s="13">
        <f t="shared" si="73"/>
        <v>0</v>
      </c>
      <c r="O333" s="13">
        <f t="shared" si="74"/>
        <v>0</v>
      </c>
      <c r="P333" s="13">
        <f t="shared" si="75"/>
        <v>0</v>
      </c>
      <c r="Q333" s="19"/>
    </row>
    <row r="334" spans="2:17" x14ac:dyDescent="0.25">
      <c r="B334">
        <v>3570</v>
      </c>
      <c r="C334" s="13">
        <v>8.3841173980805303E-2</v>
      </c>
      <c r="D334" s="13">
        <f t="shared" si="76"/>
        <v>8.3841173980805303E-3</v>
      </c>
      <c r="E334" s="11">
        <f t="shared" si="65"/>
        <v>5.546218487394957E-20</v>
      </c>
      <c r="F334" s="3">
        <f t="shared" si="66"/>
        <v>0.34663865546218481</v>
      </c>
      <c r="G334" s="18">
        <f t="shared" si="67"/>
        <v>1.5116817732902778E+17</v>
      </c>
      <c r="H334" s="18">
        <f t="shared" si="68"/>
        <v>0</v>
      </c>
      <c r="I334" s="18">
        <f t="shared" si="69"/>
        <v>0</v>
      </c>
      <c r="J334" s="18">
        <f t="shared" si="70"/>
        <v>0</v>
      </c>
      <c r="K334" s="18">
        <f t="shared" si="71"/>
        <v>0</v>
      </c>
      <c r="L334" s="13">
        <f t="shared" si="72"/>
        <v>0</v>
      </c>
      <c r="M334" s="13">
        <f t="shared" si="77"/>
        <v>0</v>
      </c>
      <c r="N334" s="13">
        <f t="shared" si="73"/>
        <v>0</v>
      </c>
      <c r="O334" s="13">
        <f t="shared" si="74"/>
        <v>0</v>
      </c>
      <c r="P334" s="13">
        <f t="shared" si="75"/>
        <v>0</v>
      </c>
      <c r="Q334" s="19"/>
    </row>
    <row r="335" spans="2:17" x14ac:dyDescent="0.25">
      <c r="B335">
        <v>3580</v>
      </c>
      <c r="C335" s="13">
        <v>0.10243835628267889</v>
      </c>
      <c r="D335" s="13">
        <f t="shared" si="76"/>
        <v>1.0243835628267889E-2</v>
      </c>
      <c r="E335" s="11">
        <f t="shared" si="65"/>
        <v>5.5307262569832399E-20</v>
      </c>
      <c r="F335" s="3">
        <f t="shared" si="66"/>
        <v>0.34567039106145253</v>
      </c>
      <c r="G335" s="18">
        <f t="shared" si="67"/>
        <v>1.8521682600605578E+17</v>
      </c>
      <c r="H335" s="18">
        <f t="shared" si="68"/>
        <v>0</v>
      </c>
      <c r="I335" s="18">
        <f t="shared" si="69"/>
        <v>0</v>
      </c>
      <c r="J335" s="18">
        <f t="shared" si="70"/>
        <v>0</v>
      </c>
      <c r="K335" s="18">
        <f t="shared" si="71"/>
        <v>0</v>
      </c>
      <c r="L335" s="13">
        <f t="shared" si="72"/>
        <v>0</v>
      </c>
      <c r="M335" s="13">
        <f t="shared" si="77"/>
        <v>0</v>
      </c>
      <c r="N335" s="13">
        <f t="shared" si="73"/>
        <v>0</v>
      </c>
      <c r="O335" s="13">
        <f t="shared" si="74"/>
        <v>0</v>
      </c>
      <c r="P335" s="13">
        <f t="shared" si="75"/>
        <v>0</v>
      </c>
      <c r="Q335" s="19"/>
    </row>
    <row r="336" spans="2:17" x14ac:dyDescent="0.25">
      <c r="B336">
        <v>3590</v>
      </c>
      <c r="C336" s="13">
        <v>9.5050365671028342E-2</v>
      </c>
      <c r="D336" s="13">
        <f t="shared" si="76"/>
        <v>9.5050365671028349E-3</v>
      </c>
      <c r="E336" s="11">
        <f t="shared" si="65"/>
        <v>5.5153203342618374E-20</v>
      </c>
      <c r="F336" s="3">
        <f t="shared" si="66"/>
        <v>0.34470752089136486</v>
      </c>
      <c r="G336" s="18">
        <f t="shared" si="67"/>
        <v>1.7233879432272314E+17</v>
      </c>
      <c r="H336" s="18">
        <f t="shared" si="68"/>
        <v>0</v>
      </c>
      <c r="I336" s="18">
        <f t="shared" si="69"/>
        <v>0</v>
      </c>
      <c r="J336" s="18">
        <f t="shared" si="70"/>
        <v>0</v>
      </c>
      <c r="K336" s="18">
        <f t="shared" si="71"/>
        <v>0</v>
      </c>
      <c r="L336" s="13">
        <f t="shared" si="72"/>
        <v>0</v>
      </c>
      <c r="M336" s="13">
        <f t="shared" si="77"/>
        <v>0</v>
      </c>
      <c r="N336" s="13">
        <f t="shared" si="73"/>
        <v>0</v>
      </c>
      <c r="O336" s="13">
        <f t="shared" si="74"/>
        <v>0</v>
      </c>
      <c r="P336" s="13">
        <f t="shared" si="75"/>
        <v>0</v>
      </c>
      <c r="Q336" s="19"/>
    </row>
    <row r="337" spans="2:17" x14ac:dyDescent="0.25">
      <c r="B337">
        <v>3600</v>
      </c>
      <c r="C337" s="13">
        <v>0.10319254070608137</v>
      </c>
      <c r="D337" s="13">
        <f t="shared" si="76"/>
        <v>1.0319254070608137E-2</v>
      </c>
      <c r="E337" s="11">
        <f t="shared" si="65"/>
        <v>5.4999999999999996E-20</v>
      </c>
      <c r="F337" s="3">
        <f t="shared" si="66"/>
        <v>0.34375</v>
      </c>
      <c r="G337" s="18">
        <f t="shared" si="67"/>
        <v>1.8762280128378432E+17</v>
      </c>
      <c r="H337" s="18">
        <f t="shared" si="68"/>
        <v>0</v>
      </c>
      <c r="I337" s="18">
        <f t="shared" si="69"/>
        <v>0</v>
      </c>
      <c r="J337" s="18">
        <f t="shared" si="70"/>
        <v>0</v>
      </c>
      <c r="K337" s="18">
        <f t="shared" si="71"/>
        <v>0</v>
      </c>
      <c r="L337" s="13">
        <f t="shared" si="72"/>
        <v>0</v>
      </c>
      <c r="M337" s="13">
        <f t="shared" si="77"/>
        <v>0</v>
      </c>
      <c r="N337" s="13">
        <f t="shared" si="73"/>
        <v>0</v>
      </c>
      <c r="O337" s="13">
        <f t="shared" si="74"/>
        <v>0</v>
      </c>
      <c r="P337" s="13">
        <f t="shared" si="75"/>
        <v>0</v>
      </c>
      <c r="Q337" s="19"/>
    </row>
    <row r="338" spans="2:17" x14ac:dyDescent="0.25">
      <c r="B338">
        <v>3610</v>
      </c>
      <c r="C338" s="13">
        <v>9.5315838588065999E-2</v>
      </c>
      <c r="D338" s="13">
        <f t="shared" si="76"/>
        <v>9.5315838588066002E-3</v>
      </c>
      <c r="E338" s="11">
        <f t="shared" si="65"/>
        <v>5.4847645429362872E-20</v>
      </c>
      <c r="F338" s="3">
        <f t="shared" si="66"/>
        <v>0.34279778393351795</v>
      </c>
      <c r="G338" s="18">
        <f t="shared" si="67"/>
        <v>1.7378291782975674E+17</v>
      </c>
      <c r="H338" s="18">
        <f t="shared" si="68"/>
        <v>0</v>
      </c>
      <c r="I338" s="18">
        <f t="shared" si="69"/>
        <v>0</v>
      </c>
      <c r="J338" s="18">
        <f t="shared" si="70"/>
        <v>0</v>
      </c>
      <c r="K338" s="18">
        <f t="shared" si="71"/>
        <v>0</v>
      </c>
      <c r="L338" s="13">
        <f t="shared" si="72"/>
        <v>0</v>
      </c>
      <c r="M338" s="13">
        <f t="shared" si="77"/>
        <v>0</v>
      </c>
      <c r="N338" s="13">
        <f t="shared" si="73"/>
        <v>0</v>
      </c>
      <c r="O338" s="13">
        <f t="shared" si="74"/>
        <v>0</v>
      </c>
      <c r="P338" s="13">
        <f t="shared" si="75"/>
        <v>0</v>
      </c>
      <c r="Q338" s="19"/>
    </row>
    <row r="339" spans="2:17" x14ac:dyDescent="0.25">
      <c r="B339">
        <v>3620</v>
      </c>
      <c r="C339" s="13">
        <v>0.11678797191194981</v>
      </c>
      <c r="D339" s="13">
        <f t="shared" si="76"/>
        <v>1.1678797191194981E-2</v>
      </c>
      <c r="E339" s="11">
        <f t="shared" si="65"/>
        <v>5.4696132596685078E-20</v>
      </c>
      <c r="F339" s="3">
        <f t="shared" si="66"/>
        <v>0.34185082872928174</v>
      </c>
      <c r="G339" s="18">
        <f t="shared" si="67"/>
        <v>2.1352144359659514E+17</v>
      </c>
      <c r="H339" s="18">
        <f t="shared" si="68"/>
        <v>0</v>
      </c>
      <c r="I339" s="18">
        <f t="shared" si="69"/>
        <v>0</v>
      </c>
      <c r="J339" s="18">
        <f t="shared" si="70"/>
        <v>0</v>
      </c>
      <c r="K339" s="18">
        <f t="shared" si="71"/>
        <v>0</v>
      </c>
      <c r="L339" s="13">
        <f t="shared" si="72"/>
        <v>0</v>
      </c>
      <c r="M339" s="13">
        <f t="shared" si="77"/>
        <v>0</v>
      </c>
      <c r="N339" s="13">
        <f t="shared" si="73"/>
        <v>0</v>
      </c>
      <c r="O339" s="13">
        <f t="shared" si="74"/>
        <v>0</v>
      </c>
      <c r="P339" s="13">
        <f t="shared" si="75"/>
        <v>0</v>
      </c>
      <c r="Q339" s="19"/>
    </row>
    <row r="340" spans="2:17" x14ac:dyDescent="0.25">
      <c r="B340">
        <v>3630</v>
      </c>
      <c r="C340" s="13">
        <v>0.10010541246628728</v>
      </c>
      <c r="D340" s="13">
        <f t="shared" si="76"/>
        <v>1.0010541246628727E-2</v>
      </c>
      <c r="E340" s="11">
        <f t="shared" si="65"/>
        <v>5.4545454545454534E-20</v>
      </c>
      <c r="F340" s="3">
        <f t="shared" si="66"/>
        <v>0.34090909090909088</v>
      </c>
      <c r="G340" s="18">
        <f t="shared" si="67"/>
        <v>1.8352658952152672E+17</v>
      </c>
      <c r="H340" s="18">
        <f t="shared" si="68"/>
        <v>0</v>
      </c>
      <c r="I340" s="18">
        <f t="shared" si="69"/>
        <v>0</v>
      </c>
      <c r="J340" s="18">
        <f t="shared" si="70"/>
        <v>0</v>
      </c>
      <c r="K340" s="18">
        <f t="shared" si="71"/>
        <v>0</v>
      </c>
      <c r="L340" s="13">
        <f t="shared" si="72"/>
        <v>0</v>
      </c>
      <c r="M340" s="13">
        <f t="shared" si="77"/>
        <v>0</v>
      </c>
      <c r="N340" s="13">
        <f t="shared" si="73"/>
        <v>0</v>
      </c>
      <c r="O340" s="13">
        <f t="shared" si="74"/>
        <v>0</v>
      </c>
      <c r="P340" s="13">
        <f t="shared" si="75"/>
        <v>0</v>
      </c>
      <c r="Q340" s="19"/>
    </row>
    <row r="341" spans="2:17" x14ac:dyDescent="0.25">
      <c r="B341">
        <v>3640</v>
      </c>
      <c r="C341" s="13">
        <v>0.11544049574213741</v>
      </c>
      <c r="D341" s="13">
        <f t="shared" si="76"/>
        <v>1.1544049574213741E-2</v>
      </c>
      <c r="E341" s="11">
        <f t="shared" si="65"/>
        <v>5.439560439560439E-20</v>
      </c>
      <c r="F341" s="3">
        <f t="shared" si="66"/>
        <v>0.33997252747252749</v>
      </c>
      <c r="G341" s="18">
        <f t="shared" si="67"/>
        <v>2.1222394166736374E+17</v>
      </c>
      <c r="H341" s="18">
        <f t="shared" si="68"/>
        <v>0</v>
      </c>
      <c r="I341" s="18">
        <f t="shared" si="69"/>
        <v>0</v>
      </c>
      <c r="J341" s="18">
        <f t="shared" si="70"/>
        <v>0</v>
      </c>
      <c r="K341" s="18">
        <f t="shared" si="71"/>
        <v>0</v>
      </c>
      <c r="L341" s="13">
        <f t="shared" si="72"/>
        <v>0</v>
      </c>
      <c r="M341" s="13">
        <f t="shared" si="77"/>
        <v>0</v>
      </c>
      <c r="N341" s="13">
        <f t="shared" si="73"/>
        <v>0</v>
      </c>
      <c r="O341" s="13">
        <f t="shared" si="74"/>
        <v>0</v>
      </c>
      <c r="P341" s="13">
        <f t="shared" si="75"/>
        <v>0</v>
      </c>
      <c r="Q341" s="19"/>
    </row>
    <row r="342" spans="2:17" x14ac:dyDescent="0.25">
      <c r="B342">
        <v>3650</v>
      </c>
      <c r="C342" s="13">
        <v>0.10179478557470879</v>
      </c>
      <c r="D342" s="13">
        <f t="shared" si="76"/>
        <v>1.0179478557470879E-2</v>
      </c>
      <c r="E342" s="11">
        <f t="shared" si="65"/>
        <v>5.4246575342465749E-20</v>
      </c>
      <c r="F342" s="3">
        <f t="shared" si="66"/>
        <v>0.33904109589041093</v>
      </c>
      <c r="G342" s="18">
        <f t="shared" si="67"/>
        <v>1.8765200371095309E+17</v>
      </c>
      <c r="H342" s="18">
        <f t="shared" si="68"/>
        <v>0</v>
      </c>
      <c r="I342" s="18">
        <f t="shared" si="69"/>
        <v>0</v>
      </c>
      <c r="J342" s="18">
        <f t="shared" si="70"/>
        <v>0</v>
      </c>
      <c r="K342" s="18">
        <f t="shared" si="71"/>
        <v>0</v>
      </c>
      <c r="L342" s="13">
        <f t="shared" si="72"/>
        <v>0</v>
      </c>
      <c r="M342" s="13">
        <f t="shared" si="77"/>
        <v>0</v>
      </c>
      <c r="N342" s="13">
        <f t="shared" si="73"/>
        <v>0</v>
      </c>
      <c r="O342" s="13">
        <f t="shared" si="74"/>
        <v>0</v>
      </c>
      <c r="P342" s="13">
        <f t="shared" si="75"/>
        <v>0</v>
      </c>
      <c r="Q342" s="19"/>
    </row>
    <row r="343" spans="2:17" x14ac:dyDescent="0.25">
      <c r="B343">
        <v>3660</v>
      </c>
      <c r="C343" s="13">
        <v>0.1097489172935268</v>
      </c>
      <c r="D343" s="13">
        <f t="shared" si="76"/>
        <v>1.0974891729352679E-2</v>
      </c>
      <c r="E343" s="11">
        <f t="shared" si="65"/>
        <v>5.4098360655737698E-20</v>
      </c>
      <c r="F343" s="3">
        <f t="shared" si="66"/>
        <v>0.33811475409836061</v>
      </c>
      <c r="G343" s="18">
        <f t="shared" si="67"/>
        <v>2.0286921075470106E+17</v>
      </c>
      <c r="H343" s="18">
        <f t="shared" si="68"/>
        <v>0</v>
      </c>
      <c r="I343" s="18">
        <f t="shared" si="69"/>
        <v>0</v>
      </c>
      <c r="J343" s="18">
        <f t="shared" si="70"/>
        <v>0</v>
      </c>
      <c r="K343" s="18">
        <f t="shared" si="71"/>
        <v>0</v>
      </c>
      <c r="L343" s="13">
        <f t="shared" si="72"/>
        <v>0</v>
      </c>
      <c r="M343" s="13">
        <f t="shared" si="77"/>
        <v>0</v>
      </c>
      <c r="N343" s="13">
        <f t="shared" si="73"/>
        <v>0</v>
      </c>
      <c r="O343" s="13">
        <f t="shared" si="74"/>
        <v>0</v>
      </c>
      <c r="P343" s="13">
        <f t="shared" si="75"/>
        <v>0</v>
      </c>
      <c r="Q343" s="19"/>
    </row>
    <row r="344" spans="2:17" x14ac:dyDescent="0.25">
      <c r="B344">
        <v>3670</v>
      </c>
      <c r="C344" s="13">
        <v>7.9443776002753319E-2</v>
      </c>
      <c r="D344" s="13">
        <f t="shared" si="76"/>
        <v>7.9443776002753319E-3</v>
      </c>
      <c r="E344" s="11">
        <f t="shared" si="65"/>
        <v>5.3950953678474104E-20</v>
      </c>
      <c r="F344" s="3">
        <f t="shared" si="66"/>
        <v>0.33719346049046317</v>
      </c>
      <c r="G344" s="18">
        <f t="shared" si="67"/>
        <v>1.4725184743944685E+17</v>
      </c>
      <c r="H344" s="18">
        <f t="shared" si="68"/>
        <v>0</v>
      </c>
      <c r="I344" s="18">
        <f t="shared" si="69"/>
        <v>0</v>
      </c>
      <c r="J344" s="18">
        <f t="shared" si="70"/>
        <v>0</v>
      </c>
      <c r="K344" s="18">
        <f t="shared" si="71"/>
        <v>0</v>
      </c>
      <c r="L344" s="13">
        <f t="shared" si="72"/>
        <v>0</v>
      </c>
      <c r="M344" s="13">
        <f t="shared" si="77"/>
        <v>0</v>
      </c>
      <c r="N344" s="13">
        <f t="shared" si="73"/>
        <v>0</v>
      </c>
      <c r="O344" s="13">
        <f t="shared" si="74"/>
        <v>0</v>
      </c>
      <c r="P344" s="13">
        <f t="shared" si="75"/>
        <v>0</v>
      </c>
      <c r="Q344" s="19"/>
    </row>
    <row r="345" spans="2:17" x14ac:dyDescent="0.25">
      <c r="B345">
        <v>3680</v>
      </c>
      <c r="C345" s="13">
        <v>8.3776816910008295E-2</v>
      </c>
      <c r="D345" s="13">
        <f t="shared" si="76"/>
        <v>8.3776816910008291E-3</v>
      </c>
      <c r="E345" s="11">
        <f t="shared" si="65"/>
        <v>5.3804347826086947E-20</v>
      </c>
      <c r="F345" s="3">
        <f t="shared" si="66"/>
        <v>0.33627717391304346</v>
      </c>
      <c r="G345" s="18">
        <f t="shared" si="67"/>
        <v>1.5570640718627805E+17</v>
      </c>
      <c r="H345" s="18">
        <f t="shared" si="68"/>
        <v>0</v>
      </c>
      <c r="I345" s="18">
        <f t="shared" si="69"/>
        <v>0</v>
      </c>
      <c r="J345" s="18">
        <f t="shared" si="70"/>
        <v>0</v>
      </c>
      <c r="K345" s="18">
        <f t="shared" si="71"/>
        <v>0</v>
      </c>
      <c r="L345" s="13">
        <f t="shared" si="72"/>
        <v>0</v>
      </c>
      <c r="M345" s="13">
        <f t="shared" si="77"/>
        <v>0</v>
      </c>
      <c r="N345" s="13">
        <f t="shared" si="73"/>
        <v>0</v>
      </c>
      <c r="O345" s="13">
        <f t="shared" si="74"/>
        <v>0</v>
      </c>
      <c r="P345" s="13">
        <f t="shared" si="75"/>
        <v>0</v>
      </c>
      <c r="Q345" s="19"/>
    </row>
    <row r="346" spans="2:17" x14ac:dyDescent="0.25">
      <c r="B346">
        <v>3690</v>
      </c>
      <c r="C346" s="13">
        <v>9.7462750246685034E-2</v>
      </c>
      <c r="D346" s="13">
        <f t="shared" si="76"/>
        <v>9.7462750246685038E-3</v>
      </c>
      <c r="E346" s="11">
        <f t="shared" si="65"/>
        <v>5.365853658536585E-20</v>
      </c>
      <c r="F346" s="3">
        <f t="shared" si="66"/>
        <v>0.33536585365853661</v>
      </c>
      <c r="G346" s="18">
        <f t="shared" si="67"/>
        <v>1.8163512545973123E+17</v>
      </c>
      <c r="H346" s="18">
        <f t="shared" si="68"/>
        <v>0</v>
      </c>
      <c r="I346" s="18">
        <f t="shared" si="69"/>
        <v>0</v>
      </c>
      <c r="J346" s="18">
        <f t="shared" si="70"/>
        <v>0</v>
      </c>
      <c r="K346" s="18">
        <f t="shared" si="71"/>
        <v>0</v>
      </c>
      <c r="L346" s="13">
        <f t="shared" si="72"/>
        <v>0</v>
      </c>
      <c r="M346" s="13">
        <f t="shared" si="77"/>
        <v>0</v>
      </c>
      <c r="N346" s="13">
        <f t="shared" si="73"/>
        <v>0</v>
      </c>
      <c r="O346" s="13">
        <f t="shared" si="74"/>
        <v>0</v>
      </c>
      <c r="P346" s="13">
        <f t="shared" si="75"/>
        <v>0</v>
      </c>
      <c r="Q346" s="19"/>
    </row>
    <row r="347" spans="2:17" x14ac:dyDescent="0.25">
      <c r="B347">
        <v>3700</v>
      </c>
      <c r="C347" s="13">
        <v>0.10938690877029363</v>
      </c>
      <c r="D347" s="13">
        <f t="shared" si="76"/>
        <v>1.0938690877029363E-2</v>
      </c>
      <c r="E347" s="11">
        <f t="shared" si="65"/>
        <v>5.3513513513513511E-20</v>
      </c>
      <c r="F347" s="3">
        <f t="shared" si="66"/>
        <v>0.33445945945945948</v>
      </c>
      <c r="G347" s="18">
        <f t="shared" si="67"/>
        <v>2.0440988002529619E+17</v>
      </c>
      <c r="H347" s="18">
        <f t="shared" si="68"/>
        <v>0</v>
      </c>
      <c r="I347" s="18">
        <f t="shared" si="69"/>
        <v>0</v>
      </c>
      <c r="J347" s="18">
        <f t="shared" si="70"/>
        <v>0</v>
      </c>
      <c r="K347" s="18">
        <f t="shared" si="71"/>
        <v>0</v>
      </c>
      <c r="L347" s="13">
        <f t="shared" si="72"/>
        <v>0</v>
      </c>
      <c r="M347" s="13">
        <f t="shared" si="77"/>
        <v>0</v>
      </c>
      <c r="N347" s="13">
        <f t="shared" si="73"/>
        <v>0</v>
      </c>
      <c r="O347" s="13">
        <f t="shared" si="74"/>
        <v>0</v>
      </c>
      <c r="P347" s="13">
        <f t="shared" si="75"/>
        <v>0</v>
      </c>
      <c r="Q347" s="19"/>
    </row>
    <row r="348" spans="2:17" x14ac:dyDescent="0.25">
      <c r="B348">
        <v>3710</v>
      </c>
      <c r="C348" s="13">
        <v>9.4162439209875853E-2</v>
      </c>
      <c r="D348" s="13">
        <f t="shared" si="76"/>
        <v>9.416243920987586E-3</v>
      </c>
      <c r="E348" s="11">
        <f t="shared" si="65"/>
        <v>5.3369272237196764E-20</v>
      </c>
      <c r="F348" s="3">
        <f t="shared" si="66"/>
        <v>0.3335579514824798</v>
      </c>
      <c r="G348" s="18">
        <f t="shared" si="67"/>
        <v>1.7643568154981792E+17</v>
      </c>
      <c r="H348" s="18">
        <f t="shared" si="68"/>
        <v>0</v>
      </c>
      <c r="I348" s="18">
        <f t="shared" si="69"/>
        <v>0</v>
      </c>
      <c r="J348" s="18">
        <f t="shared" si="70"/>
        <v>0</v>
      </c>
      <c r="K348" s="18">
        <f t="shared" si="71"/>
        <v>0</v>
      </c>
      <c r="L348" s="13">
        <f t="shared" si="72"/>
        <v>0</v>
      </c>
      <c r="M348" s="13">
        <f t="shared" si="77"/>
        <v>0</v>
      </c>
      <c r="N348" s="13">
        <f t="shared" si="73"/>
        <v>0</v>
      </c>
      <c r="O348" s="13">
        <f t="shared" si="74"/>
        <v>0</v>
      </c>
      <c r="P348" s="13">
        <f t="shared" si="75"/>
        <v>0</v>
      </c>
      <c r="Q348" s="19"/>
    </row>
    <row r="349" spans="2:17" x14ac:dyDescent="0.25">
      <c r="B349">
        <v>3720</v>
      </c>
      <c r="C349" s="13">
        <v>0.10433890102965311</v>
      </c>
      <c r="D349" s="13">
        <f t="shared" si="76"/>
        <v>1.0433890102965311E-2</v>
      </c>
      <c r="E349" s="11">
        <f t="shared" si="65"/>
        <v>5.3225806451612897E-20</v>
      </c>
      <c r="F349" s="3">
        <f t="shared" si="66"/>
        <v>0.33266129032258063</v>
      </c>
      <c r="G349" s="18">
        <f t="shared" si="67"/>
        <v>1.9603066254056042E+17</v>
      </c>
      <c r="H349" s="18">
        <f t="shared" si="68"/>
        <v>0</v>
      </c>
      <c r="I349" s="18">
        <f t="shared" si="69"/>
        <v>0</v>
      </c>
      <c r="J349" s="18">
        <f t="shared" si="70"/>
        <v>0</v>
      </c>
      <c r="K349" s="18">
        <f t="shared" si="71"/>
        <v>0</v>
      </c>
      <c r="L349" s="13">
        <f t="shared" si="72"/>
        <v>0</v>
      </c>
      <c r="M349" s="13">
        <f t="shared" si="77"/>
        <v>0</v>
      </c>
      <c r="N349" s="13">
        <f t="shared" si="73"/>
        <v>0</v>
      </c>
      <c r="O349" s="13">
        <f t="shared" si="74"/>
        <v>0</v>
      </c>
      <c r="P349" s="13">
        <f t="shared" si="75"/>
        <v>0</v>
      </c>
      <c r="Q349" s="19"/>
    </row>
    <row r="350" spans="2:17" x14ac:dyDescent="0.25">
      <c r="B350">
        <v>3730</v>
      </c>
      <c r="C350" s="13">
        <v>9.3224233787163172E-2</v>
      </c>
      <c r="D350" s="13">
        <f t="shared" si="76"/>
        <v>9.3224233787163168E-3</v>
      </c>
      <c r="E350" s="11">
        <f t="shared" si="65"/>
        <v>5.308310991957104E-20</v>
      </c>
      <c r="F350" s="3">
        <f t="shared" si="66"/>
        <v>0.33176943699731903</v>
      </c>
      <c r="G350" s="18">
        <f t="shared" si="67"/>
        <v>1.7561938991218115E+17</v>
      </c>
      <c r="H350" s="18">
        <f t="shared" si="68"/>
        <v>0</v>
      </c>
      <c r="I350" s="18">
        <f t="shared" si="69"/>
        <v>0</v>
      </c>
      <c r="J350" s="18">
        <f t="shared" si="70"/>
        <v>0</v>
      </c>
      <c r="K350" s="18">
        <f t="shared" si="71"/>
        <v>0</v>
      </c>
      <c r="L350" s="13">
        <f t="shared" si="72"/>
        <v>0</v>
      </c>
      <c r="M350" s="13">
        <f t="shared" si="77"/>
        <v>0</v>
      </c>
      <c r="N350" s="13">
        <f t="shared" si="73"/>
        <v>0</v>
      </c>
      <c r="O350" s="13">
        <f t="shared" si="74"/>
        <v>0</v>
      </c>
      <c r="P350" s="13">
        <f t="shared" si="75"/>
        <v>0</v>
      </c>
      <c r="Q350" s="19"/>
    </row>
    <row r="351" spans="2:17" x14ac:dyDescent="0.25">
      <c r="B351">
        <v>3740</v>
      </c>
      <c r="C351" s="13">
        <v>8.8987728486103729E-2</v>
      </c>
      <c r="D351" s="13">
        <f t="shared" si="76"/>
        <v>8.8987728486103722E-3</v>
      </c>
      <c r="E351" s="11">
        <f t="shared" si="65"/>
        <v>5.2941176470588228E-20</v>
      </c>
      <c r="F351" s="3">
        <f t="shared" si="66"/>
        <v>0.33088235294117646</v>
      </c>
      <c r="G351" s="18">
        <f t="shared" si="67"/>
        <v>1.6808793158486262E+17</v>
      </c>
      <c r="H351" s="18">
        <f t="shared" si="68"/>
        <v>0</v>
      </c>
      <c r="I351" s="18">
        <f t="shared" si="69"/>
        <v>0</v>
      </c>
      <c r="J351" s="18">
        <f t="shared" si="70"/>
        <v>0</v>
      </c>
      <c r="K351" s="18">
        <f t="shared" si="71"/>
        <v>0</v>
      </c>
      <c r="L351" s="13">
        <f t="shared" si="72"/>
        <v>0</v>
      </c>
      <c r="M351" s="13">
        <f t="shared" si="77"/>
        <v>0</v>
      </c>
      <c r="N351" s="13">
        <f t="shared" si="73"/>
        <v>0</v>
      </c>
      <c r="O351" s="13">
        <f t="shared" si="74"/>
        <v>0</v>
      </c>
      <c r="P351" s="13">
        <f t="shared" si="75"/>
        <v>0</v>
      </c>
      <c r="Q351" s="19"/>
    </row>
    <row r="352" spans="2:17" x14ac:dyDescent="0.25">
      <c r="B352">
        <v>3750</v>
      </c>
      <c r="C352" s="13">
        <v>9.3421327316479008E-2</v>
      </c>
      <c r="D352" s="13">
        <f t="shared" si="76"/>
        <v>9.3421327316479015E-3</v>
      </c>
      <c r="E352" s="11">
        <f t="shared" si="65"/>
        <v>5.2799999999999995E-20</v>
      </c>
      <c r="F352" s="3">
        <f t="shared" si="66"/>
        <v>0.33</v>
      </c>
      <c r="G352" s="18">
        <f t="shared" si="67"/>
        <v>1.7693433203878602E+17</v>
      </c>
      <c r="H352" s="18">
        <f t="shared" si="68"/>
        <v>0</v>
      </c>
      <c r="I352" s="18">
        <f t="shared" si="69"/>
        <v>0</v>
      </c>
      <c r="J352" s="18">
        <f t="shared" si="70"/>
        <v>0</v>
      </c>
      <c r="K352" s="18">
        <f t="shared" si="71"/>
        <v>0</v>
      </c>
      <c r="L352" s="13">
        <f t="shared" si="72"/>
        <v>0</v>
      </c>
      <c r="M352" s="13">
        <f t="shared" si="77"/>
        <v>0</v>
      </c>
      <c r="N352" s="13">
        <f t="shared" si="73"/>
        <v>0</v>
      </c>
      <c r="O352" s="13">
        <f t="shared" si="74"/>
        <v>0</v>
      </c>
      <c r="P352" s="13">
        <f t="shared" si="75"/>
        <v>0</v>
      </c>
      <c r="Q352" s="19"/>
    </row>
    <row r="353" spans="2:17" x14ac:dyDescent="0.25">
      <c r="B353">
        <v>3760</v>
      </c>
      <c r="C353" s="13">
        <v>8.9127503999240965E-2</v>
      </c>
      <c r="D353" s="13">
        <f t="shared" si="76"/>
        <v>8.9127503999240961E-3</v>
      </c>
      <c r="E353" s="11">
        <f t="shared" si="65"/>
        <v>5.2659574468085096E-20</v>
      </c>
      <c r="F353" s="3">
        <f t="shared" si="66"/>
        <v>0.32912234042553185</v>
      </c>
      <c r="G353" s="18">
        <f t="shared" si="67"/>
        <v>1.6925222981674045E+17</v>
      </c>
      <c r="H353" s="18">
        <f t="shared" si="68"/>
        <v>0</v>
      </c>
      <c r="I353" s="18">
        <f t="shared" si="69"/>
        <v>0</v>
      </c>
      <c r="J353" s="18">
        <f t="shared" si="70"/>
        <v>0</v>
      </c>
      <c r="K353" s="18">
        <f t="shared" si="71"/>
        <v>0</v>
      </c>
      <c r="L353" s="13">
        <f t="shared" si="72"/>
        <v>0</v>
      </c>
      <c r="M353" s="13">
        <f t="shared" si="77"/>
        <v>0</v>
      </c>
      <c r="N353" s="13">
        <f t="shared" si="73"/>
        <v>0</v>
      </c>
      <c r="O353" s="13">
        <f t="shared" si="74"/>
        <v>0</v>
      </c>
      <c r="P353" s="13">
        <f t="shared" si="75"/>
        <v>0</v>
      </c>
      <c r="Q353" s="19"/>
    </row>
    <row r="354" spans="2:17" x14ac:dyDescent="0.25">
      <c r="B354">
        <v>3770</v>
      </c>
      <c r="C354" s="13">
        <v>9.1752065792681567E-2</v>
      </c>
      <c r="D354" s="13">
        <f t="shared" si="76"/>
        <v>9.175206579268156E-3</v>
      </c>
      <c r="E354" s="11">
        <f t="shared" si="65"/>
        <v>5.2519893899204238E-20</v>
      </c>
      <c r="F354" s="3">
        <f t="shared" si="66"/>
        <v>0.3282493368700265</v>
      </c>
      <c r="G354" s="18">
        <f t="shared" si="67"/>
        <v>1.7469964042343914E+17</v>
      </c>
      <c r="H354" s="18">
        <f t="shared" si="68"/>
        <v>0</v>
      </c>
      <c r="I354" s="18">
        <f t="shared" si="69"/>
        <v>0</v>
      </c>
      <c r="J354" s="18">
        <f t="shared" si="70"/>
        <v>0</v>
      </c>
      <c r="K354" s="18">
        <f t="shared" si="71"/>
        <v>0</v>
      </c>
      <c r="L354" s="13">
        <f t="shared" si="72"/>
        <v>0</v>
      </c>
      <c r="M354" s="13">
        <f t="shared" si="77"/>
        <v>0</v>
      </c>
      <c r="N354" s="13">
        <f t="shared" si="73"/>
        <v>0</v>
      </c>
      <c r="O354" s="13">
        <f t="shared" si="74"/>
        <v>0</v>
      </c>
      <c r="P354" s="13">
        <f t="shared" si="75"/>
        <v>0</v>
      </c>
      <c r="Q354" s="19"/>
    </row>
    <row r="355" spans="2:17" x14ac:dyDescent="0.25">
      <c r="B355">
        <v>3780</v>
      </c>
      <c r="C355" s="13">
        <v>9.6280189070789973E-2</v>
      </c>
      <c r="D355" s="13">
        <f t="shared" si="76"/>
        <v>9.6280189070789973E-3</v>
      </c>
      <c r="E355" s="11">
        <f t="shared" si="65"/>
        <v>5.2380952380952373E-20</v>
      </c>
      <c r="F355" s="3">
        <f t="shared" si="66"/>
        <v>0.32738095238095233</v>
      </c>
      <c r="G355" s="18">
        <f t="shared" si="67"/>
        <v>1.8380763368059907E+17</v>
      </c>
      <c r="H355" s="18">
        <f t="shared" si="68"/>
        <v>0</v>
      </c>
      <c r="I355" s="18">
        <f t="shared" si="69"/>
        <v>0</v>
      </c>
      <c r="J355" s="18">
        <f t="shared" si="70"/>
        <v>0</v>
      </c>
      <c r="K355" s="18">
        <f t="shared" si="71"/>
        <v>0</v>
      </c>
      <c r="L355" s="13">
        <f t="shared" si="72"/>
        <v>0</v>
      </c>
      <c r="M355" s="13">
        <f t="shared" si="77"/>
        <v>0</v>
      </c>
      <c r="N355" s="13">
        <f t="shared" si="73"/>
        <v>0</v>
      </c>
      <c r="O355" s="13">
        <f t="shared" si="74"/>
        <v>0</v>
      </c>
      <c r="P355" s="13">
        <f t="shared" si="75"/>
        <v>0</v>
      </c>
      <c r="Q355" s="19"/>
    </row>
    <row r="356" spans="2:17" x14ac:dyDescent="0.25">
      <c r="B356">
        <v>3790</v>
      </c>
      <c r="C356" s="13">
        <v>7.799674748905179E-2</v>
      </c>
      <c r="D356" s="13">
        <f t="shared" si="76"/>
        <v>7.7996747489051787E-3</v>
      </c>
      <c r="E356" s="11">
        <f t="shared" si="65"/>
        <v>5.2242744063324535E-20</v>
      </c>
      <c r="F356" s="3">
        <f t="shared" si="66"/>
        <v>0.32651715039577839</v>
      </c>
      <c r="G356" s="18">
        <f t="shared" si="67"/>
        <v>1.4929680453712438E+17</v>
      </c>
      <c r="H356" s="18">
        <f t="shared" si="68"/>
        <v>0</v>
      </c>
      <c r="I356" s="18">
        <f t="shared" si="69"/>
        <v>0</v>
      </c>
      <c r="J356" s="18">
        <f t="shared" si="70"/>
        <v>0</v>
      </c>
      <c r="K356" s="18">
        <f t="shared" si="71"/>
        <v>0</v>
      </c>
      <c r="L356" s="13">
        <f t="shared" si="72"/>
        <v>0</v>
      </c>
      <c r="M356" s="13">
        <f t="shared" si="77"/>
        <v>0</v>
      </c>
      <c r="N356" s="13">
        <f t="shared" si="73"/>
        <v>0</v>
      </c>
      <c r="O356" s="13">
        <f t="shared" si="74"/>
        <v>0</v>
      </c>
      <c r="P356" s="13">
        <f t="shared" si="75"/>
        <v>0</v>
      </c>
      <c r="Q356" s="19"/>
    </row>
    <row r="357" spans="2:17" x14ac:dyDescent="0.25">
      <c r="B357">
        <v>3800</v>
      </c>
      <c r="C357" s="13">
        <v>9.914206756279452E-2</v>
      </c>
      <c r="D357" s="13">
        <f t="shared" si="76"/>
        <v>9.9142067562794523E-3</v>
      </c>
      <c r="E357" s="11">
        <f t="shared" si="65"/>
        <v>5.2105263157894733E-20</v>
      </c>
      <c r="F357" s="3">
        <f t="shared" si="66"/>
        <v>0.32565789473684209</v>
      </c>
      <c r="G357" s="18">
        <f t="shared" si="67"/>
        <v>1.9027265491849456E+17</v>
      </c>
      <c r="H357" s="18">
        <f t="shared" si="68"/>
        <v>0</v>
      </c>
      <c r="I357" s="18">
        <f t="shared" si="69"/>
        <v>0</v>
      </c>
      <c r="J357" s="18">
        <f t="shared" si="70"/>
        <v>0</v>
      </c>
      <c r="K357" s="18">
        <f t="shared" si="71"/>
        <v>0</v>
      </c>
      <c r="L357" s="13">
        <f t="shared" si="72"/>
        <v>0</v>
      </c>
      <c r="M357" s="13">
        <f t="shared" si="77"/>
        <v>0</v>
      </c>
      <c r="N357" s="13">
        <f t="shared" si="73"/>
        <v>0</v>
      </c>
      <c r="O357" s="13">
        <f t="shared" si="74"/>
        <v>0</v>
      </c>
      <c r="P357" s="13">
        <f t="shared" si="75"/>
        <v>0</v>
      </c>
      <c r="Q357" s="19"/>
    </row>
    <row r="358" spans="2:17" x14ac:dyDescent="0.25">
      <c r="B358">
        <v>3810</v>
      </c>
      <c r="C358" s="13">
        <v>8.2911013191942259E-2</v>
      </c>
      <c r="D358" s="13">
        <f t="shared" si="76"/>
        <v>8.2911013191942252E-3</v>
      </c>
      <c r="E358" s="11">
        <f t="shared" si="65"/>
        <v>5.1968503937007869E-20</v>
      </c>
      <c r="F358" s="3">
        <f t="shared" si="66"/>
        <v>0.32480314960629919</v>
      </c>
      <c r="G358" s="18">
        <f t="shared" si="67"/>
        <v>1.5954088902085859E+17</v>
      </c>
      <c r="H358" s="18">
        <f t="shared" si="68"/>
        <v>0</v>
      </c>
      <c r="I358" s="18">
        <f t="shared" si="69"/>
        <v>0</v>
      </c>
      <c r="J358" s="18">
        <f t="shared" si="70"/>
        <v>0</v>
      </c>
      <c r="K358" s="18">
        <f t="shared" si="71"/>
        <v>0</v>
      </c>
      <c r="L358" s="13">
        <f t="shared" si="72"/>
        <v>0</v>
      </c>
      <c r="M358" s="13">
        <f t="shared" si="77"/>
        <v>0</v>
      </c>
      <c r="N358" s="13">
        <f t="shared" si="73"/>
        <v>0</v>
      </c>
      <c r="O358" s="13">
        <f t="shared" si="74"/>
        <v>0</v>
      </c>
      <c r="P358" s="13">
        <f t="shared" si="75"/>
        <v>0</v>
      </c>
      <c r="Q358" s="19"/>
    </row>
    <row r="359" spans="2:17" x14ac:dyDescent="0.25">
      <c r="B359">
        <v>3820</v>
      </c>
      <c r="C359" s="13">
        <v>9.7088674772677408E-2</v>
      </c>
      <c r="D359" s="13">
        <f t="shared" si="76"/>
        <v>9.7088674772677405E-3</v>
      </c>
      <c r="E359" s="11">
        <f t="shared" si="65"/>
        <v>5.1832460732984294E-20</v>
      </c>
      <c r="F359" s="3">
        <f t="shared" si="66"/>
        <v>0.32395287958115188</v>
      </c>
      <c r="G359" s="18">
        <f t="shared" si="67"/>
        <v>1.8731249375334733E+17</v>
      </c>
      <c r="H359" s="18">
        <f t="shared" si="68"/>
        <v>0</v>
      </c>
      <c r="I359" s="18">
        <f t="shared" si="69"/>
        <v>0</v>
      </c>
      <c r="J359" s="18">
        <f t="shared" si="70"/>
        <v>0</v>
      </c>
      <c r="K359" s="18">
        <f t="shared" si="71"/>
        <v>0</v>
      </c>
      <c r="L359" s="13">
        <f t="shared" si="72"/>
        <v>0</v>
      </c>
      <c r="M359" s="13">
        <f t="shared" si="77"/>
        <v>0</v>
      </c>
      <c r="N359" s="13">
        <f t="shared" si="73"/>
        <v>0</v>
      </c>
      <c r="O359" s="13">
        <f t="shared" si="74"/>
        <v>0</v>
      </c>
      <c r="P359" s="13">
        <f t="shared" si="75"/>
        <v>0</v>
      </c>
      <c r="Q359" s="19"/>
    </row>
    <row r="360" spans="2:17" x14ac:dyDescent="0.25">
      <c r="B360">
        <v>3830</v>
      </c>
      <c r="C360" s="13">
        <v>9.6460187753175358E-2</v>
      </c>
      <c r="D360" s="13">
        <f t="shared" si="76"/>
        <v>9.6460187753175351E-3</v>
      </c>
      <c r="E360" s="11">
        <f t="shared" si="65"/>
        <v>5.1697127937336806E-20</v>
      </c>
      <c r="F360" s="3">
        <f t="shared" si="66"/>
        <v>0.32310704960835507</v>
      </c>
      <c r="G360" s="18">
        <f t="shared" si="67"/>
        <v>1.8658713085588973E+17</v>
      </c>
      <c r="H360" s="18">
        <f t="shared" si="68"/>
        <v>0</v>
      </c>
      <c r="I360" s="18">
        <f t="shared" si="69"/>
        <v>0</v>
      </c>
      <c r="J360" s="18">
        <f t="shared" si="70"/>
        <v>0</v>
      </c>
      <c r="K360" s="18">
        <f t="shared" si="71"/>
        <v>0</v>
      </c>
      <c r="L360" s="13">
        <f t="shared" si="72"/>
        <v>0</v>
      </c>
      <c r="M360" s="13">
        <f t="shared" si="77"/>
        <v>0</v>
      </c>
      <c r="N360" s="13">
        <f t="shared" si="73"/>
        <v>0</v>
      </c>
      <c r="O360" s="13">
        <f t="shared" si="74"/>
        <v>0</v>
      </c>
      <c r="P360" s="13">
        <f t="shared" si="75"/>
        <v>0</v>
      </c>
      <c r="Q360" s="19"/>
    </row>
    <row r="361" spans="2:17" x14ac:dyDescent="0.25">
      <c r="B361">
        <v>3840</v>
      </c>
      <c r="C361" s="13">
        <v>9.0256769475882279E-2</v>
      </c>
      <c r="D361" s="13">
        <f t="shared" si="76"/>
        <v>9.0256769475882282E-3</v>
      </c>
      <c r="E361" s="11">
        <f t="shared" si="65"/>
        <v>5.156249999999999E-20</v>
      </c>
      <c r="F361" s="3">
        <f t="shared" si="66"/>
        <v>0.32226562499999994</v>
      </c>
      <c r="G361" s="18">
        <f t="shared" si="67"/>
        <v>1.7504343171080205E+17</v>
      </c>
      <c r="H361" s="18">
        <f t="shared" si="68"/>
        <v>0</v>
      </c>
      <c r="I361" s="18">
        <f t="shared" si="69"/>
        <v>0</v>
      </c>
      <c r="J361" s="18">
        <f t="shared" si="70"/>
        <v>0</v>
      </c>
      <c r="K361" s="18">
        <f t="shared" si="71"/>
        <v>0</v>
      </c>
      <c r="L361" s="13">
        <f t="shared" si="72"/>
        <v>0</v>
      </c>
      <c r="M361" s="13">
        <f t="shared" si="77"/>
        <v>0</v>
      </c>
      <c r="N361" s="13">
        <f t="shared" si="73"/>
        <v>0</v>
      </c>
      <c r="O361" s="13">
        <f t="shared" si="74"/>
        <v>0</v>
      </c>
      <c r="P361" s="13">
        <f t="shared" si="75"/>
        <v>0</v>
      </c>
      <c r="Q361" s="19"/>
    </row>
    <row r="362" spans="2:17" x14ac:dyDescent="0.25">
      <c r="B362">
        <v>3850</v>
      </c>
      <c r="C362" s="13">
        <v>8.8766501055238992E-2</v>
      </c>
      <c r="D362" s="13">
        <f t="shared" si="76"/>
        <v>8.8766501055238985E-3</v>
      </c>
      <c r="E362" s="11">
        <f t="shared" si="65"/>
        <v>5.142857142857142E-20</v>
      </c>
      <c r="F362" s="3">
        <f t="shared" si="66"/>
        <v>0.3214285714285714</v>
      </c>
      <c r="G362" s="18">
        <f t="shared" si="67"/>
        <v>1.7260152982963139E+17</v>
      </c>
      <c r="H362" s="18">
        <f t="shared" si="68"/>
        <v>0</v>
      </c>
      <c r="I362" s="18">
        <f t="shared" si="69"/>
        <v>0</v>
      </c>
      <c r="J362" s="18">
        <f t="shared" si="70"/>
        <v>0</v>
      </c>
      <c r="K362" s="18">
        <f t="shared" si="71"/>
        <v>0</v>
      </c>
      <c r="L362" s="13">
        <f t="shared" si="72"/>
        <v>0</v>
      </c>
      <c r="M362" s="13">
        <f t="shared" si="77"/>
        <v>0</v>
      </c>
      <c r="N362" s="13">
        <f t="shared" si="73"/>
        <v>0</v>
      </c>
      <c r="O362" s="13">
        <f t="shared" si="74"/>
        <v>0</v>
      </c>
      <c r="P362" s="13">
        <f t="shared" si="75"/>
        <v>0</v>
      </c>
      <c r="Q362" s="19"/>
    </row>
    <row r="363" spans="2:17" x14ac:dyDescent="0.25">
      <c r="B363">
        <v>3860</v>
      </c>
      <c r="C363" s="13">
        <v>8.0386003742390799E-2</v>
      </c>
      <c r="D363" s="13">
        <f t="shared" si="76"/>
        <v>8.0386003742390806E-3</v>
      </c>
      <c r="E363" s="11">
        <f t="shared" si="65"/>
        <v>5.1295336787564758E-20</v>
      </c>
      <c r="F363" s="3">
        <f t="shared" si="66"/>
        <v>0.32059585492227977</v>
      </c>
      <c r="G363" s="18">
        <f t="shared" si="67"/>
        <v>1.5671210830587302E+17</v>
      </c>
      <c r="H363" s="18">
        <f t="shared" si="68"/>
        <v>0</v>
      </c>
      <c r="I363" s="18">
        <f t="shared" si="69"/>
        <v>0</v>
      </c>
      <c r="J363" s="18">
        <f t="shared" si="70"/>
        <v>0</v>
      </c>
      <c r="K363" s="18">
        <f t="shared" si="71"/>
        <v>0</v>
      </c>
      <c r="L363" s="13">
        <f t="shared" si="72"/>
        <v>0</v>
      </c>
      <c r="M363" s="13">
        <f t="shared" si="77"/>
        <v>0</v>
      </c>
      <c r="N363" s="13">
        <f t="shared" si="73"/>
        <v>0</v>
      </c>
      <c r="O363" s="13">
        <f t="shared" si="74"/>
        <v>0</v>
      </c>
      <c r="P363" s="13">
        <f t="shared" si="75"/>
        <v>0</v>
      </c>
      <c r="Q363" s="19"/>
    </row>
    <row r="364" spans="2:17" x14ac:dyDescent="0.25">
      <c r="B364">
        <v>3870</v>
      </c>
      <c r="C364" s="13">
        <v>7.4014653733486757E-2</v>
      </c>
      <c r="D364" s="13">
        <f t="shared" si="76"/>
        <v>7.4014653733486761E-3</v>
      </c>
      <c r="E364" s="11">
        <f t="shared" si="65"/>
        <v>5.1162790697674412E-20</v>
      </c>
      <c r="F364" s="3">
        <f t="shared" si="66"/>
        <v>0.31976744186046507</v>
      </c>
      <c r="G364" s="18">
        <f t="shared" si="67"/>
        <v>1.4466500502454234E+17</v>
      </c>
      <c r="H364" s="18">
        <f t="shared" si="68"/>
        <v>0</v>
      </c>
      <c r="I364" s="18">
        <f t="shared" si="69"/>
        <v>0</v>
      </c>
      <c r="J364" s="18">
        <f t="shared" si="70"/>
        <v>0</v>
      </c>
      <c r="K364" s="18">
        <f t="shared" si="71"/>
        <v>0</v>
      </c>
      <c r="L364" s="13">
        <f t="shared" si="72"/>
        <v>0</v>
      </c>
      <c r="M364" s="13">
        <f t="shared" si="77"/>
        <v>0</v>
      </c>
      <c r="N364" s="13">
        <f t="shared" si="73"/>
        <v>0</v>
      </c>
      <c r="O364" s="13">
        <f t="shared" si="74"/>
        <v>0</v>
      </c>
      <c r="P364" s="13">
        <f t="shared" si="75"/>
        <v>0</v>
      </c>
      <c r="Q364" s="19"/>
    </row>
    <row r="365" spans="2:17" x14ac:dyDescent="0.25">
      <c r="B365">
        <v>3880</v>
      </c>
      <c r="C365" s="13">
        <v>6.5704546966822805E-2</v>
      </c>
      <c r="D365" s="13">
        <f t="shared" si="76"/>
        <v>6.5704546966822803E-3</v>
      </c>
      <c r="E365" s="11">
        <f t="shared" si="65"/>
        <v>5.1030927835051544E-20</v>
      </c>
      <c r="F365" s="3">
        <f t="shared" si="66"/>
        <v>0.31894329896907214</v>
      </c>
      <c r="G365" s="18">
        <f t="shared" si="67"/>
        <v>1.2875436476326893E+17</v>
      </c>
      <c r="H365" s="18">
        <f t="shared" si="68"/>
        <v>0</v>
      </c>
      <c r="I365" s="18">
        <f t="shared" si="69"/>
        <v>0</v>
      </c>
      <c r="J365" s="18">
        <f t="shared" si="70"/>
        <v>0</v>
      </c>
      <c r="K365" s="18">
        <f t="shared" si="71"/>
        <v>0</v>
      </c>
      <c r="L365" s="13">
        <f t="shared" si="72"/>
        <v>0</v>
      </c>
      <c r="M365" s="13">
        <f t="shared" si="77"/>
        <v>0</v>
      </c>
      <c r="N365" s="13">
        <f t="shared" si="73"/>
        <v>0</v>
      </c>
      <c r="O365" s="13">
        <f t="shared" si="74"/>
        <v>0</v>
      </c>
      <c r="P365" s="13">
        <f t="shared" si="75"/>
        <v>0</v>
      </c>
      <c r="Q365" s="19"/>
    </row>
    <row r="366" spans="2:17" x14ac:dyDescent="0.25">
      <c r="B366">
        <v>3890</v>
      </c>
      <c r="C366" s="13">
        <v>6.920195153294785E-2</v>
      </c>
      <c r="D366" s="13">
        <f t="shared" si="76"/>
        <v>6.9201951532947854E-3</v>
      </c>
      <c r="E366" s="11">
        <f t="shared" si="65"/>
        <v>5.0899742930591256E-20</v>
      </c>
      <c r="F366" s="3">
        <f t="shared" si="66"/>
        <v>0.31812339331619538</v>
      </c>
      <c r="G366" s="18">
        <f t="shared" si="67"/>
        <v>1.35957369425842E+17</v>
      </c>
      <c r="H366" s="18">
        <f t="shared" si="68"/>
        <v>0</v>
      </c>
      <c r="I366" s="18">
        <f t="shared" si="69"/>
        <v>0</v>
      </c>
      <c r="J366" s="18">
        <f t="shared" si="70"/>
        <v>0</v>
      </c>
      <c r="K366" s="18">
        <f t="shared" si="71"/>
        <v>0</v>
      </c>
      <c r="L366" s="13">
        <f t="shared" si="72"/>
        <v>0</v>
      </c>
      <c r="M366" s="13">
        <f t="shared" si="77"/>
        <v>0</v>
      </c>
      <c r="N366" s="13">
        <f t="shared" si="73"/>
        <v>0</v>
      </c>
      <c r="O366" s="13">
        <f t="shared" si="74"/>
        <v>0</v>
      </c>
      <c r="P366" s="13">
        <f t="shared" si="75"/>
        <v>0</v>
      </c>
      <c r="Q366" s="19"/>
    </row>
    <row r="367" spans="2:17" x14ac:dyDescent="0.25">
      <c r="B367">
        <v>3900</v>
      </c>
      <c r="C367" s="13">
        <v>7.969617638978535E-2</v>
      </c>
      <c r="D367" s="13">
        <f t="shared" si="76"/>
        <v>7.969617638978535E-3</v>
      </c>
      <c r="E367" s="11">
        <f t="shared" si="65"/>
        <v>5.0769230769230768E-20</v>
      </c>
      <c r="F367" s="3">
        <f t="shared" si="66"/>
        <v>0.31730769230769229</v>
      </c>
      <c r="G367" s="18">
        <f t="shared" si="67"/>
        <v>1.5697731713139539E+17</v>
      </c>
      <c r="H367" s="18">
        <f t="shared" si="68"/>
        <v>0</v>
      </c>
      <c r="I367" s="18">
        <f t="shared" si="69"/>
        <v>0</v>
      </c>
      <c r="J367" s="18">
        <f t="shared" si="70"/>
        <v>0</v>
      </c>
      <c r="K367" s="18">
        <f t="shared" si="71"/>
        <v>0</v>
      </c>
      <c r="L367" s="13">
        <f t="shared" si="72"/>
        <v>0</v>
      </c>
      <c r="M367" s="13">
        <f t="shared" si="77"/>
        <v>0</v>
      </c>
      <c r="N367" s="13">
        <f t="shared" si="73"/>
        <v>0</v>
      </c>
      <c r="O367" s="13">
        <f t="shared" si="74"/>
        <v>0</v>
      </c>
      <c r="P367" s="13">
        <f t="shared" si="75"/>
        <v>0</v>
      </c>
      <c r="Q367" s="19"/>
    </row>
    <row r="368" spans="2:17" x14ac:dyDescent="0.25">
      <c r="B368">
        <v>3910</v>
      </c>
      <c r="C368" s="13">
        <v>7.1751094884048169E-2</v>
      </c>
      <c r="D368" s="13">
        <f t="shared" si="76"/>
        <v>7.1751094884048173E-3</v>
      </c>
      <c r="E368" s="11">
        <f t="shared" si="65"/>
        <v>5.0639386189258313E-20</v>
      </c>
      <c r="F368" s="3">
        <f t="shared" si="66"/>
        <v>0.31649616368286448</v>
      </c>
      <c r="G368" s="18">
        <f t="shared" si="67"/>
        <v>1.4169029343264058E+17</v>
      </c>
      <c r="H368" s="18">
        <f t="shared" si="68"/>
        <v>0</v>
      </c>
      <c r="I368" s="18">
        <f t="shared" si="69"/>
        <v>0</v>
      </c>
      <c r="J368" s="18">
        <f t="shared" si="70"/>
        <v>0</v>
      </c>
      <c r="K368" s="18">
        <f t="shared" si="71"/>
        <v>0</v>
      </c>
      <c r="L368" s="13">
        <f t="shared" si="72"/>
        <v>0</v>
      </c>
      <c r="M368" s="13">
        <f t="shared" si="77"/>
        <v>0</v>
      </c>
      <c r="N368" s="13">
        <f t="shared" si="73"/>
        <v>0</v>
      </c>
      <c r="O368" s="13">
        <f t="shared" si="74"/>
        <v>0</v>
      </c>
      <c r="P368" s="13">
        <f t="shared" si="75"/>
        <v>0</v>
      </c>
      <c r="Q368" s="19"/>
    </row>
    <row r="369" spans="2:17" x14ac:dyDescent="0.25">
      <c r="B369">
        <v>3920</v>
      </c>
      <c r="C369" s="13">
        <v>6.985356687476757E-2</v>
      </c>
      <c r="D369" s="13">
        <f t="shared" si="76"/>
        <v>6.9853566874767568E-3</v>
      </c>
      <c r="E369" s="11">
        <f t="shared" si="65"/>
        <v>5.0510204081632641E-20</v>
      </c>
      <c r="F369" s="3">
        <f t="shared" si="66"/>
        <v>0.31568877551020402</v>
      </c>
      <c r="G369" s="18">
        <f t="shared" si="67"/>
        <v>1.3829595058034795E+17</v>
      </c>
      <c r="H369" s="18">
        <f t="shared" si="68"/>
        <v>0</v>
      </c>
      <c r="I369" s="18">
        <f t="shared" si="69"/>
        <v>0</v>
      </c>
      <c r="J369" s="18">
        <f t="shared" si="70"/>
        <v>0</v>
      </c>
      <c r="K369" s="18">
        <f t="shared" si="71"/>
        <v>0</v>
      </c>
      <c r="L369" s="13">
        <f t="shared" si="72"/>
        <v>0</v>
      </c>
      <c r="M369" s="13">
        <f t="shared" si="77"/>
        <v>0</v>
      </c>
      <c r="N369" s="13">
        <f t="shared" si="73"/>
        <v>0</v>
      </c>
      <c r="O369" s="13">
        <f t="shared" si="74"/>
        <v>0</v>
      </c>
      <c r="P369" s="13">
        <f t="shared" si="75"/>
        <v>0</v>
      </c>
      <c r="Q369" s="19"/>
    </row>
    <row r="370" spans="2:17" x14ac:dyDescent="0.25">
      <c r="B370">
        <v>3930</v>
      </c>
      <c r="C370" s="13">
        <v>7.0895346958294192E-2</v>
      </c>
      <c r="D370" s="13">
        <f t="shared" si="76"/>
        <v>7.089534695829419E-3</v>
      </c>
      <c r="E370" s="11">
        <f t="shared" si="65"/>
        <v>5.0381679389312967E-20</v>
      </c>
      <c r="F370" s="3">
        <f t="shared" si="66"/>
        <v>0.31488549618320605</v>
      </c>
      <c r="G370" s="18">
        <f t="shared" si="67"/>
        <v>1.4071652199297789E+17</v>
      </c>
      <c r="H370" s="18">
        <f t="shared" si="68"/>
        <v>0</v>
      </c>
      <c r="I370" s="18">
        <f t="shared" si="69"/>
        <v>0</v>
      </c>
      <c r="J370" s="18">
        <f t="shared" si="70"/>
        <v>0</v>
      </c>
      <c r="K370" s="18">
        <f t="shared" si="71"/>
        <v>0</v>
      </c>
      <c r="L370" s="13">
        <f t="shared" si="72"/>
        <v>0</v>
      </c>
      <c r="M370" s="13">
        <f t="shared" si="77"/>
        <v>0</v>
      </c>
      <c r="N370" s="13">
        <f t="shared" si="73"/>
        <v>0</v>
      </c>
      <c r="O370" s="13">
        <f t="shared" si="74"/>
        <v>0</v>
      </c>
      <c r="P370" s="13">
        <f t="shared" si="75"/>
        <v>0</v>
      </c>
      <c r="Q370" s="19"/>
    </row>
    <row r="371" spans="2:17" x14ac:dyDescent="0.25">
      <c r="B371">
        <v>3940</v>
      </c>
      <c r="C371" s="13">
        <v>7.4440013748285766E-2</v>
      </c>
      <c r="D371" s="13">
        <f t="shared" si="76"/>
        <v>7.4440013748285766E-3</v>
      </c>
      <c r="E371" s="11">
        <f t="shared" si="65"/>
        <v>5.0253807106598977E-20</v>
      </c>
      <c r="F371" s="3">
        <f t="shared" si="66"/>
        <v>0.31408629441624364</v>
      </c>
      <c r="G371" s="18">
        <f t="shared" si="67"/>
        <v>1.481281081657808E+17</v>
      </c>
      <c r="H371" s="18">
        <f t="shared" si="68"/>
        <v>0</v>
      </c>
      <c r="I371" s="18">
        <f t="shared" si="69"/>
        <v>0</v>
      </c>
      <c r="J371" s="18">
        <f t="shared" si="70"/>
        <v>0</v>
      </c>
      <c r="K371" s="18">
        <f t="shared" si="71"/>
        <v>0</v>
      </c>
      <c r="L371" s="13">
        <f t="shared" si="72"/>
        <v>0</v>
      </c>
      <c r="M371" s="13">
        <f t="shared" si="77"/>
        <v>0</v>
      </c>
      <c r="N371" s="13">
        <f t="shared" si="73"/>
        <v>0</v>
      </c>
      <c r="O371" s="13">
        <f t="shared" si="74"/>
        <v>0</v>
      </c>
      <c r="P371" s="13">
        <f t="shared" si="75"/>
        <v>0</v>
      </c>
      <c r="Q371" s="19"/>
    </row>
    <row r="372" spans="2:17" x14ac:dyDescent="0.25">
      <c r="B372">
        <v>3950</v>
      </c>
      <c r="C372" s="13">
        <v>7.6702567018493165E-2</v>
      </c>
      <c r="D372" s="13">
        <f t="shared" si="76"/>
        <v>7.6702567018493168E-3</v>
      </c>
      <c r="E372" s="11">
        <f t="shared" si="65"/>
        <v>5.0126582278481008E-20</v>
      </c>
      <c r="F372" s="3">
        <f t="shared" si="66"/>
        <v>0.31329113924050633</v>
      </c>
      <c r="G372" s="18">
        <f t="shared" si="67"/>
        <v>1.5301774733487274E+17</v>
      </c>
      <c r="H372" s="18">
        <f t="shared" si="68"/>
        <v>0</v>
      </c>
      <c r="I372" s="18">
        <f t="shared" si="69"/>
        <v>0</v>
      </c>
      <c r="J372" s="18">
        <f t="shared" si="70"/>
        <v>0</v>
      </c>
      <c r="K372" s="18">
        <f t="shared" si="71"/>
        <v>0</v>
      </c>
      <c r="L372" s="13">
        <f t="shared" si="72"/>
        <v>0</v>
      </c>
      <c r="M372" s="13">
        <f t="shared" si="77"/>
        <v>0</v>
      </c>
      <c r="N372" s="13">
        <f t="shared" si="73"/>
        <v>0</v>
      </c>
      <c r="O372" s="13">
        <f t="shared" si="74"/>
        <v>0</v>
      </c>
      <c r="P372" s="13">
        <f t="shared" si="75"/>
        <v>0</v>
      </c>
      <c r="Q372" s="19"/>
    </row>
    <row r="373" spans="2:17" x14ac:dyDescent="0.25">
      <c r="B373">
        <v>3960</v>
      </c>
      <c r="C373" s="13">
        <v>7.7914289992093128E-2</v>
      </c>
      <c r="D373" s="13">
        <f t="shared" si="76"/>
        <v>7.7914289992093129E-3</v>
      </c>
      <c r="E373" s="11">
        <f t="shared" si="65"/>
        <v>4.9999999999999993E-20</v>
      </c>
      <c r="F373" s="3">
        <f t="shared" si="66"/>
        <v>0.31249999999999994</v>
      </c>
      <c r="G373" s="18">
        <f t="shared" si="67"/>
        <v>1.5582857998418627E+17</v>
      </c>
      <c r="H373" s="18">
        <f t="shared" si="68"/>
        <v>0</v>
      </c>
      <c r="I373" s="18">
        <f t="shared" si="69"/>
        <v>0</v>
      </c>
      <c r="J373" s="18">
        <f t="shared" si="70"/>
        <v>0</v>
      </c>
      <c r="K373" s="18">
        <f t="shared" si="71"/>
        <v>0</v>
      </c>
      <c r="L373" s="13">
        <f t="shared" si="72"/>
        <v>0</v>
      </c>
      <c r="M373" s="13">
        <f t="shared" si="77"/>
        <v>0</v>
      </c>
      <c r="N373" s="13">
        <f t="shared" si="73"/>
        <v>0</v>
      </c>
      <c r="O373" s="13">
        <f t="shared" si="74"/>
        <v>0</v>
      </c>
      <c r="P373" s="13">
        <f t="shared" si="75"/>
        <v>0</v>
      </c>
      <c r="Q373" s="19"/>
    </row>
    <row r="374" spans="2:17" x14ac:dyDescent="0.25">
      <c r="B374">
        <v>3970</v>
      </c>
      <c r="C374" s="13">
        <v>7.7234518431799695E-2</v>
      </c>
      <c r="D374" s="13">
        <f t="shared" si="76"/>
        <v>7.7234518431799695E-3</v>
      </c>
      <c r="E374" s="11">
        <f t="shared" si="65"/>
        <v>4.9874055415617128E-20</v>
      </c>
      <c r="F374" s="3">
        <f t="shared" si="66"/>
        <v>0.31171284634760704</v>
      </c>
      <c r="G374" s="18">
        <f t="shared" si="67"/>
        <v>1.5485911018901251E+17</v>
      </c>
      <c r="H374" s="18">
        <f t="shared" si="68"/>
        <v>0</v>
      </c>
      <c r="I374" s="18">
        <f t="shared" si="69"/>
        <v>0</v>
      </c>
      <c r="J374" s="18">
        <f t="shared" si="70"/>
        <v>0</v>
      </c>
      <c r="K374" s="18">
        <f t="shared" si="71"/>
        <v>0</v>
      </c>
      <c r="L374" s="13">
        <f t="shared" si="72"/>
        <v>0</v>
      </c>
      <c r="M374" s="13">
        <f t="shared" si="77"/>
        <v>0</v>
      </c>
      <c r="N374" s="13">
        <f t="shared" si="73"/>
        <v>0</v>
      </c>
      <c r="O374" s="13">
        <f t="shared" si="74"/>
        <v>0</v>
      </c>
      <c r="P374" s="13">
        <f t="shared" si="75"/>
        <v>0</v>
      </c>
      <c r="Q374" s="19"/>
    </row>
    <row r="375" spans="2:17" x14ac:dyDescent="0.25">
      <c r="B375">
        <v>3980</v>
      </c>
      <c r="C375" s="13">
        <v>7.4284148967449254E-2</v>
      </c>
      <c r="D375" s="13">
        <f t="shared" si="76"/>
        <v>7.4284148967449252E-3</v>
      </c>
      <c r="E375" s="11">
        <f t="shared" si="65"/>
        <v>4.9748743718592961E-20</v>
      </c>
      <c r="F375" s="3">
        <f t="shared" si="66"/>
        <v>0.310929648241206</v>
      </c>
      <c r="G375" s="18">
        <f t="shared" si="67"/>
        <v>1.4931864287396365E+17</v>
      </c>
      <c r="H375" s="18">
        <f t="shared" si="68"/>
        <v>0</v>
      </c>
      <c r="I375" s="18">
        <f t="shared" si="69"/>
        <v>0</v>
      </c>
      <c r="J375" s="18">
        <f t="shared" si="70"/>
        <v>0</v>
      </c>
      <c r="K375" s="18">
        <f t="shared" si="71"/>
        <v>0</v>
      </c>
      <c r="L375" s="13">
        <f t="shared" si="72"/>
        <v>0</v>
      </c>
      <c r="M375" s="13">
        <f t="shared" si="77"/>
        <v>0</v>
      </c>
      <c r="N375" s="13">
        <f t="shared" si="73"/>
        <v>0</v>
      </c>
      <c r="O375" s="13">
        <f t="shared" si="74"/>
        <v>0</v>
      </c>
      <c r="P375" s="13">
        <f t="shared" si="75"/>
        <v>0</v>
      </c>
      <c r="Q375" s="19"/>
    </row>
    <row r="376" spans="2:17" x14ac:dyDescent="0.25">
      <c r="B376">
        <v>3990</v>
      </c>
      <c r="C376" s="13">
        <v>7.4134317661999974E-2</v>
      </c>
      <c r="D376" s="13">
        <f t="shared" si="76"/>
        <v>7.4134317661999974E-3</v>
      </c>
      <c r="E376" s="11">
        <f t="shared" si="65"/>
        <v>4.9624060150375939E-20</v>
      </c>
      <c r="F376" s="3">
        <f t="shared" si="66"/>
        <v>0.31015037593984962</v>
      </c>
      <c r="G376" s="18">
        <f t="shared" si="67"/>
        <v>1.4939188256130298E+17</v>
      </c>
      <c r="H376" s="18">
        <f t="shared" si="68"/>
        <v>0</v>
      </c>
      <c r="I376" s="18">
        <f t="shared" si="69"/>
        <v>0</v>
      </c>
      <c r="J376" s="18">
        <f t="shared" si="70"/>
        <v>0</v>
      </c>
      <c r="K376" s="18">
        <f t="shared" si="71"/>
        <v>0</v>
      </c>
      <c r="L376" s="13">
        <f t="shared" si="72"/>
        <v>0</v>
      </c>
      <c r="M376" s="13">
        <f t="shared" si="77"/>
        <v>0</v>
      </c>
      <c r="N376" s="13">
        <f t="shared" si="73"/>
        <v>0</v>
      </c>
      <c r="O376" s="13">
        <f t="shared" si="74"/>
        <v>0</v>
      </c>
      <c r="P376" s="13">
        <f t="shared" si="75"/>
        <v>0</v>
      </c>
      <c r="Q376" s="19"/>
    </row>
    <row r="377" spans="2:17" x14ac:dyDescent="0.25">
      <c r="B377">
        <v>4000</v>
      </c>
      <c r="C377" s="13">
        <v>7.1439365322375159E-2</v>
      </c>
      <c r="D377" s="13">
        <f t="shared" si="76"/>
        <v>7.1439365322375162E-3</v>
      </c>
      <c r="E377" s="11">
        <f t="shared" si="65"/>
        <v>4.9499999999999988E-20</v>
      </c>
      <c r="F377" s="3">
        <f t="shared" si="66"/>
        <v>0.30937499999999996</v>
      </c>
      <c r="G377" s="18">
        <f t="shared" si="67"/>
        <v>1.4432195014621248E+17</v>
      </c>
      <c r="H377" s="18">
        <f t="shared" si="68"/>
        <v>0</v>
      </c>
      <c r="I377" s="18">
        <f t="shared" si="69"/>
        <v>0</v>
      </c>
      <c r="J377" s="18">
        <f t="shared" si="70"/>
        <v>0</v>
      </c>
      <c r="K377" s="18">
        <f t="shared" si="71"/>
        <v>0</v>
      </c>
      <c r="L377" s="13">
        <f t="shared" si="72"/>
        <v>0</v>
      </c>
      <c r="M377" s="13">
        <f t="shared" si="77"/>
        <v>0</v>
      </c>
      <c r="N377" s="13">
        <f t="shared" si="73"/>
        <v>0</v>
      </c>
      <c r="O377" s="13">
        <f t="shared" si="74"/>
        <v>0</v>
      </c>
      <c r="P377" s="13">
        <f t="shared" si="75"/>
        <v>0</v>
      </c>
      <c r="Q377" s="19"/>
    </row>
  </sheetData>
  <mergeCells count="1"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22" sqref="D22"/>
    </sheetView>
  </sheetViews>
  <sheetFormatPr defaultRowHeight="15" x14ac:dyDescent="0.25"/>
  <cols>
    <col min="3" max="3" width="12.42578125" bestFit="1" customWidth="1"/>
    <col min="11" max="11" width="9.140625" style="4"/>
  </cols>
  <sheetData>
    <row r="1" spans="1:16" x14ac:dyDescent="0.25">
      <c r="C1" t="s">
        <v>9</v>
      </c>
    </row>
    <row r="2" spans="1:16" x14ac:dyDescent="0.25">
      <c r="B2" t="s">
        <v>6</v>
      </c>
      <c r="C2" t="s">
        <v>7</v>
      </c>
    </row>
    <row r="3" spans="1:16" x14ac:dyDescent="0.25">
      <c r="C3" t="s">
        <v>8</v>
      </c>
    </row>
    <row r="4" spans="1:16" x14ac:dyDescent="0.25">
      <c r="A4" t="s">
        <v>10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s="5" t="s">
        <v>22</v>
      </c>
      <c r="L4" s="5" t="s">
        <v>23</v>
      </c>
      <c r="M4" s="5" t="s">
        <v>24</v>
      </c>
      <c r="N4" s="5"/>
      <c r="P4" t="s">
        <v>27</v>
      </c>
    </row>
    <row r="5" spans="1:16" x14ac:dyDescent="0.25">
      <c r="B5">
        <v>1</v>
      </c>
      <c r="C5" s="6">
        <v>104</v>
      </c>
      <c r="D5" s="6">
        <v>60.8</v>
      </c>
      <c r="E5" s="6">
        <v>76.8</v>
      </c>
      <c r="F5" s="6">
        <v>90</v>
      </c>
      <c r="G5" s="6">
        <v>100</v>
      </c>
      <c r="H5" s="6">
        <v>108</v>
      </c>
      <c r="I5" s="6">
        <v>113</v>
      </c>
      <c r="J5" s="7">
        <v>115</v>
      </c>
      <c r="K5" s="6">
        <v>114</v>
      </c>
      <c r="L5" s="6">
        <v>111</v>
      </c>
      <c r="M5" s="6">
        <v>104</v>
      </c>
      <c r="P5" s="6">
        <f>MAX(C5:M5)</f>
        <v>115</v>
      </c>
    </row>
    <row r="6" spans="1:16" x14ac:dyDescent="0.25">
      <c r="B6">
        <v>2</v>
      </c>
      <c r="C6" s="6">
        <v>121</v>
      </c>
      <c r="D6" s="6">
        <v>81.400000000000006</v>
      </c>
      <c r="E6" s="6">
        <v>96.5</v>
      </c>
      <c r="F6" s="6">
        <v>109</v>
      </c>
      <c r="G6" s="6">
        <v>118</v>
      </c>
      <c r="H6" s="6">
        <v>124</v>
      </c>
      <c r="I6" s="7">
        <v>127</v>
      </c>
      <c r="J6" s="7">
        <v>127</v>
      </c>
      <c r="K6" s="6">
        <v>124</v>
      </c>
      <c r="L6" s="6">
        <v>118</v>
      </c>
      <c r="M6" s="6">
        <v>109</v>
      </c>
      <c r="P6" s="6">
        <f t="shared" ref="P6:P16" si="0">MAX(C6:M6)</f>
        <v>127</v>
      </c>
    </row>
    <row r="7" spans="1:16" x14ac:dyDescent="0.25">
      <c r="B7">
        <v>3</v>
      </c>
      <c r="C7" s="6">
        <v>160</v>
      </c>
      <c r="D7" s="6">
        <v>131</v>
      </c>
      <c r="E7" s="6">
        <v>144</v>
      </c>
      <c r="F7" s="6">
        <v>153</v>
      </c>
      <c r="G7" s="6">
        <v>159</v>
      </c>
      <c r="H7" s="7">
        <v>161</v>
      </c>
      <c r="I7" s="6">
        <v>160</v>
      </c>
      <c r="J7" s="6">
        <v>155</v>
      </c>
      <c r="K7" s="6">
        <v>146</v>
      </c>
      <c r="L7" s="6">
        <v>134</v>
      </c>
      <c r="M7" s="6">
        <v>117</v>
      </c>
      <c r="P7" s="6">
        <f t="shared" si="0"/>
        <v>161</v>
      </c>
    </row>
    <row r="8" spans="1:16" x14ac:dyDescent="0.25">
      <c r="B8">
        <v>4</v>
      </c>
      <c r="C8" s="6">
        <v>159</v>
      </c>
      <c r="D8" s="6">
        <v>150</v>
      </c>
      <c r="E8" s="6">
        <v>157</v>
      </c>
      <c r="F8" s="7">
        <v>160</v>
      </c>
      <c r="G8" s="7">
        <v>160</v>
      </c>
      <c r="H8" s="6">
        <v>156</v>
      </c>
      <c r="I8" s="6">
        <v>150</v>
      </c>
      <c r="J8" s="6">
        <v>139</v>
      </c>
      <c r="K8" s="6">
        <v>125</v>
      </c>
      <c r="L8" s="6">
        <v>108</v>
      </c>
      <c r="M8" s="6">
        <v>86.2</v>
      </c>
      <c r="P8" s="6">
        <f t="shared" si="0"/>
        <v>160</v>
      </c>
    </row>
    <row r="9" spans="1:16" x14ac:dyDescent="0.25">
      <c r="B9">
        <v>5</v>
      </c>
      <c r="C9" s="6">
        <v>173</v>
      </c>
      <c r="D9" s="6">
        <v>181</v>
      </c>
      <c r="E9" s="7">
        <v>183</v>
      </c>
      <c r="F9" s="6">
        <v>181</v>
      </c>
      <c r="G9" s="6">
        <v>176</v>
      </c>
      <c r="H9" s="6">
        <v>167</v>
      </c>
      <c r="I9" s="6">
        <v>155</v>
      </c>
      <c r="J9" s="6">
        <v>139</v>
      </c>
      <c r="K9" s="6">
        <v>119</v>
      </c>
      <c r="L9" s="6">
        <v>94.7</v>
      </c>
      <c r="M9" s="6">
        <v>68.099999999999994</v>
      </c>
      <c r="P9" s="6">
        <f t="shared" si="0"/>
        <v>183</v>
      </c>
    </row>
    <row r="10" spans="1:16" x14ac:dyDescent="0.25">
      <c r="B10">
        <v>6</v>
      </c>
      <c r="C10" s="6">
        <v>172</v>
      </c>
      <c r="D10" s="7">
        <v>190</v>
      </c>
      <c r="E10" s="6">
        <v>189</v>
      </c>
      <c r="F10" s="6">
        <v>185</v>
      </c>
      <c r="G10" s="6">
        <v>176</v>
      </c>
      <c r="H10" s="6">
        <v>164</v>
      </c>
      <c r="I10" s="6">
        <v>149</v>
      </c>
      <c r="J10" s="6">
        <v>129</v>
      </c>
      <c r="K10" s="6">
        <v>106</v>
      </c>
      <c r="L10" s="6">
        <v>80.2</v>
      </c>
      <c r="M10" s="6">
        <v>52.1</v>
      </c>
      <c r="P10" s="6">
        <f t="shared" si="0"/>
        <v>190</v>
      </c>
    </row>
    <row r="11" spans="1:16" x14ac:dyDescent="0.25">
      <c r="B11">
        <v>7</v>
      </c>
      <c r="C11" s="6">
        <v>186</v>
      </c>
      <c r="D11" s="7">
        <v>202</v>
      </c>
      <c r="E11" s="7">
        <v>202</v>
      </c>
      <c r="F11" s="6">
        <v>199</v>
      </c>
      <c r="G11" s="6">
        <v>191</v>
      </c>
      <c r="H11" s="6">
        <v>179</v>
      </c>
      <c r="I11" s="6">
        <v>163</v>
      </c>
      <c r="J11" s="6">
        <v>142</v>
      </c>
      <c r="K11" s="6">
        <v>118</v>
      </c>
      <c r="L11" s="6">
        <v>89.6</v>
      </c>
      <c r="M11" s="6">
        <v>58.8</v>
      </c>
      <c r="P11" s="6">
        <f t="shared" si="0"/>
        <v>202</v>
      </c>
    </row>
    <row r="12" spans="1:16" x14ac:dyDescent="0.25">
      <c r="B12">
        <v>8</v>
      </c>
      <c r="C12" s="6">
        <v>186</v>
      </c>
      <c r="D12" s="6">
        <v>182</v>
      </c>
      <c r="E12" s="6">
        <v>189</v>
      </c>
      <c r="F12" s="7">
        <v>191</v>
      </c>
      <c r="G12" s="6">
        <v>188</v>
      </c>
      <c r="H12" s="6">
        <v>182</v>
      </c>
      <c r="I12" s="6">
        <v>171</v>
      </c>
      <c r="J12" s="6">
        <v>156</v>
      </c>
      <c r="K12" s="6">
        <v>136</v>
      </c>
      <c r="L12" s="6">
        <v>112</v>
      </c>
      <c r="M12" s="6">
        <v>83.2</v>
      </c>
      <c r="P12" s="6">
        <f t="shared" si="0"/>
        <v>191</v>
      </c>
    </row>
    <row r="13" spans="1:16" x14ac:dyDescent="0.25">
      <c r="B13">
        <v>9</v>
      </c>
      <c r="C13" s="6">
        <v>167</v>
      </c>
      <c r="D13" s="6">
        <v>141</v>
      </c>
      <c r="E13" s="6">
        <v>153</v>
      </c>
      <c r="F13" s="6">
        <v>162</v>
      </c>
      <c r="G13" s="6">
        <v>166</v>
      </c>
      <c r="H13" s="7">
        <v>167</v>
      </c>
      <c r="I13" s="6">
        <v>164</v>
      </c>
      <c r="J13" s="6">
        <v>157</v>
      </c>
      <c r="K13" s="6">
        <v>145</v>
      </c>
      <c r="L13" s="6">
        <v>129</v>
      </c>
      <c r="M13" s="6">
        <v>109</v>
      </c>
      <c r="P13" s="6">
        <f t="shared" si="0"/>
        <v>167</v>
      </c>
    </row>
    <row r="14" spans="1:16" x14ac:dyDescent="0.25">
      <c r="B14">
        <v>10</v>
      </c>
      <c r="C14" s="6">
        <v>142</v>
      </c>
      <c r="D14" s="6">
        <v>103</v>
      </c>
      <c r="E14" s="6">
        <v>119</v>
      </c>
      <c r="F14" s="6">
        <v>131</v>
      </c>
      <c r="G14" s="6">
        <v>140</v>
      </c>
      <c r="H14" s="6">
        <v>145</v>
      </c>
      <c r="I14" s="7">
        <v>147</v>
      </c>
      <c r="J14" s="6">
        <v>146</v>
      </c>
      <c r="K14" s="6">
        <v>141</v>
      </c>
      <c r="L14" s="6">
        <v>132</v>
      </c>
      <c r="M14" s="6">
        <v>120</v>
      </c>
      <c r="P14" s="6">
        <f t="shared" si="0"/>
        <v>147</v>
      </c>
    </row>
    <row r="15" spans="1:16" x14ac:dyDescent="0.25">
      <c r="B15">
        <v>11</v>
      </c>
      <c r="C15" s="6">
        <v>111</v>
      </c>
      <c r="D15" s="6">
        <v>67.599999999999994</v>
      </c>
      <c r="E15" s="6">
        <v>84</v>
      </c>
      <c r="F15" s="6">
        <v>97.3</v>
      </c>
      <c r="G15" s="6">
        <v>108</v>
      </c>
      <c r="H15" s="6">
        <v>115</v>
      </c>
      <c r="I15" s="6">
        <v>120</v>
      </c>
      <c r="J15" s="7">
        <v>121</v>
      </c>
      <c r="K15" s="6">
        <v>120</v>
      </c>
      <c r="L15" s="6">
        <v>116</v>
      </c>
      <c r="M15" s="6">
        <v>109</v>
      </c>
      <c r="P15" s="6">
        <f t="shared" si="0"/>
        <v>121</v>
      </c>
    </row>
    <row r="16" spans="1:16" x14ac:dyDescent="0.25">
      <c r="B16">
        <v>12</v>
      </c>
      <c r="C16" s="6">
        <v>97.6</v>
      </c>
      <c r="D16" s="6">
        <v>53.6</v>
      </c>
      <c r="E16" s="6">
        <v>69.900000000000006</v>
      </c>
      <c r="F16" s="6">
        <v>83.4</v>
      </c>
      <c r="G16" s="6">
        <v>94.1</v>
      </c>
      <c r="H16" s="6">
        <v>102</v>
      </c>
      <c r="I16" s="6">
        <v>107</v>
      </c>
      <c r="J16" s="7">
        <v>110</v>
      </c>
      <c r="K16" s="7">
        <v>110</v>
      </c>
      <c r="L16" s="6">
        <v>107</v>
      </c>
      <c r="M16" s="6">
        <v>102</v>
      </c>
      <c r="P16" s="6">
        <f t="shared" si="0"/>
        <v>110</v>
      </c>
    </row>
    <row r="17" spans="1:18" x14ac:dyDescent="0.25">
      <c r="A17" t="s">
        <v>11</v>
      </c>
      <c r="C17" s="10">
        <f>SUM(C5:C16)</f>
        <v>1778.6</v>
      </c>
      <c r="D17" s="6">
        <f>SUM(D5:D16)</f>
        <v>1543.3999999999999</v>
      </c>
      <c r="E17" s="6">
        <f>SUM(E5:E16)</f>
        <v>1663.2</v>
      </c>
      <c r="F17" s="6">
        <f t="shared" ref="F17:M17" si="1">SUM(F5:F16)</f>
        <v>1741.7</v>
      </c>
      <c r="G17" s="6">
        <f t="shared" si="1"/>
        <v>1776.1</v>
      </c>
      <c r="H17" s="6">
        <f t="shared" si="1"/>
        <v>1770</v>
      </c>
      <c r="I17" s="6">
        <f t="shared" si="1"/>
        <v>1726</v>
      </c>
      <c r="J17" s="6">
        <f t="shared" si="1"/>
        <v>1636</v>
      </c>
      <c r="K17" s="6">
        <f t="shared" si="1"/>
        <v>1504</v>
      </c>
      <c r="L17" s="6">
        <f t="shared" si="1"/>
        <v>1331.5</v>
      </c>
      <c r="M17" s="6">
        <f t="shared" si="1"/>
        <v>1118.4000000000001</v>
      </c>
      <c r="N17" t="s">
        <v>13</v>
      </c>
      <c r="P17" s="10">
        <f>SUM(P5:P16)</f>
        <v>1874</v>
      </c>
      <c r="Q17" t="s">
        <v>13</v>
      </c>
      <c r="R17" t="s">
        <v>25</v>
      </c>
    </row>
    <row r="21" spans="1:18" x14ac:dyDescent="0.25">
      <c r="B21" s="8" t="s">
        <v>26</v>
      </c>
      <c r="C21" s="8"/>
      <c r="D21" s="9">
        <f>P17/C17-1</f>
        <v>5.3637692567187756E-2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7" baseType="lpstr">
      <vt:lpstr>Calculations</vt:lpstr>
      <vt:lpstr>Q1.2</vt:lpstr>
      <vt:lpstr>I(lambda)</vt:lpstr>
      <vt:lpstr>Phi(lambda)</vt:lpstr>
      <vt:lpstr>E(theta)</vt:lpstr>
      <vt:lpstr>c_</vt:lpstr>
      <vt:lpstr>delta_lambda</vt:lpstr>
      <vt:lpstr>E_photon</vt:lpstr>
      <vt:lpstr>Eg_1</vt:lpstr>
      <vt:lpstr>Eg_1.12eV</vt:lpstr>
      <vt:lpstr>Eg_2</vt:lpstr>
      <vt:lpstr>Eg_2.0eV</vt:lpstr>
      <vt:lpstr>Eg_3.1eV</vt:lpstr>
      <vt:lpstr>h</vt:lpstr>
      <vt:lpstr>I_lambda</vt:lpstr>
      <vt:lpstr>I_therm_1.12eV</vt:lpstr>
      <vt:lpstr>I_therm_2.0eV</vt:lpstr>
      <vt:lpstr>I_therm_3.1eV</vt:lpstr>
      <vt:lpstr>I_therm_Eg1</vt:lpstr>
      <vt:lpstr>I_therm_Eg2</vt:lpstr>
      <vt:lpstr>lambda_nm</vt:lpstr>
      <vt:lpstr>phi</vt:lpstr>
      <vt:lpstr>Phi_0.9eV</vt:lpstr>
      <vt:lpstr>Phi_1.12eV</vt:lpstr>
      <vt:lpstr>Phi_2.0eV</vt:lpstr>
      <vt:lpstr>Phi_3.1eV</vt:lpstr>
      <vt:lpstr>q</vt:lpstr>
    </vt:vector>
  </TitlesOfParts>
  <Company>FCUL - University of Lisbon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Brito</dc:creator>
  <cp:lastModifiedBy>Killian Lobato</cp:lastModifiedBy>
  <dcterms:created xsi:type="dcterms:W3CDTF">2012-09-14T16:32:24Z</dcterms:created>
  <dcterms:modified xsi:type="dcterms:W3CDTF">2015-11-04T16:54:41Z</dcterms:modified>
</cp:coreProperties>
</file>